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35" windowHeight="10995" activeTab="0"/>
  </bookViews>
  <sheets>
    <sheet name="ΔΕΛΤΙΟ ΝΠΔΔ 2014" sheetId="1" r:id="rId1"/>
  </sheets>
  <definedNames/>
  <calcPr fullCalcOnLoad="1"/>
</workbook>
</file>

<file path=xl/sharedStrings.xml><?xml version="1.0" encoding="utf-8"?>
<sst xmlns="http://schemas.openxmlformats.org/spreadsheetml/2006/main" count="426" uniqueCount="384">
  <si>
    <t>ΕΛΕΓΧΟΙ</t>
  </si>
  <si>
    <t>Προϋπολ.</t>
  </si>
  <si>
    <t>Μην.Αναφ.</t>
  </si>
  <si>
    <t>Περίοδος</t>
  </si>
  <si>
    <t>Πρέπει να ισχύει</t>
  </si>
  <si>
    <t>Εποπτεύων ΟΤΑ :</t>
  </si>
  <si>
    <t>Επωνυμία Φορέα :</t>
  </si>
  <si>
    <t>Α.Φ.Μ.:</t>
  </si>
  <si>
    <t>Έτος :</t>
  </si>
  <si>
    <t>Τρίμηνο-Μήνας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</si>
  <si>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</si>
  <si>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</si>
  <si>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</si>
  <si>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</si>
  <si>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</si>
  <si>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</si>
  <si>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</si>
  <si>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</si>
  <si>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τρίμηνο-μήνα αναφοράς)</t>
  </si>
  <si>
    <t>ΙΑΝΟΥΑΡΙΟΣ έως και ΤΡΙΜΗΝΟ-ΜΗΝΑ ΑΝΑΦΟΡΑΣ</t>
  </si>
  <si>
    <t>ΤΑΚΤΙΚΑ ΕΣΟΔΑ</t>
  </si>
  <si>
    <t>0=01+02+03+04+05+06+07</t>
  </si>
  <si>
    <t>01</t>
  </si>
  <si>
    <t>ΠΡΟΣΟΔΟΙ ΑΠΟ ΑΚΙΝΗΤΗ ΠΕΡΙΟΥΣΙΑ</t>
  </si>
  <si>
    <t>02</t>
  </si>
  <si>
    <t>ΕΣΟΔΑ ΑΠΟ ΚΙΝΗΤΗ ΠΕΡΙΟΥΣΙΑ</t>
  </si>
  <si>
    <t>02&gt;=021</t>
  </si>
  <si>
    <t>021</t>
  </si>
  <si>
    <t>Τόκοι κεφαλαίων</t>
  </si>
  <si>
    <t>03</t>
  </si>
  <si>
    <t>ΕΣΟΔΑ ΑΠΟ ΑΝΤΑΠΟΔΟΤΙΚΑ ΤΕΛΗ ΚΑΙ ΔΙΚΑΙΩΜΑΤΑ</t>
  </si>
  <si>
    <t>03&gt;=031</t>
  </si>
  <si>
    <t>031</t>
  </si>
  <si>
    <t>Υπηρεσίες καθαριότητας και ηλεκτροφωτισμού</t>
  </si>
  <si>
    <t>04</t>
  </si>
  <si>
    <t>ΕΣΟΔΑ ΑΠΟ ΛΟΙΠΑ ΤΕΛΗ ΔΙΚΑΙΩΜΑΤΑ ΚΑΙ ΠΑΡΟΧΗ ΥΠΗΡΕΣΙΩΝ</t>
  </si>
  <si>
    <t>04&gt;=044+045+046</t>
  </si>
  <si>
    <t>044</t>
  </si>
  <si>
    <t>Εσοδα από τέλος ακίνητης περιουσίας</t>
  </si>
  <si>
    <t>045</t>
  </si>
  <si>
    <t>Τελος επι των ακαθαρίστων εσόδων επιτηδευματιών</t>
  </si>
  <si>
    <t>046</t>
  </si>
  <si>
    <t>Λοιπά Τέλη και Δικαιώματα</t>
  </si>
  <si>
    <t>05</t>
  </si>
  <si>
    <t>ΦΟΡΟΙ ΚΑΙ ΕΙΣΦΟΡΕΣ</t>
  </si>
  <si>
    <t>05&gt;=051+052+053</t>
  </si>
  <si>
    <t>051</t>
  </si>
  <si>
    <t xml:space="preserve">Φόροι </t>
  </si>
  <si>
    <t>052</t>
  </si>
  <si>
    <t>Εισφορές</t>
  </si>
  <si>
    <t>053</t>
  </si>
  <si>
    <t>Δυνητικές εισφορές άρθρο 25 Ν. 1828/89</t>
  </si>
  <si>
    <t>06</t>
  </si>
  <si>
    <t>ΕΣΟΔΑ ΑΠΟ ΕΠΙΧΟΡΗΓΗΣΕΙΣ ΓΙΑ ΛΕΙΤΟΥΡΓΙΚΕΣ ΔΑΠΑΝΕΣ (Κ.Α.Π.)</t>
  </si>
  <si>
    <t>0619</t>
  </si>
  <si>
    <t>ΚΑΠ για λοιπούς σκοπούς</t>
  </si>
  <si>
    <t>0621</t>
  </si>
  <si>
    <t xml:space="preserve">Κάλυψη δαπάνης προνοιακών επιδομάτων </t>
  </si>
  <si>
    <t>07</t>
  </si>
  <si>
    <t>ΛΟΙΠΑ ΤΑΚΤΙΚΑ ΕΣΟΔΑ</t>
  </si>
  <si>
    <t>1</t>
  </si>
  <si>
    <t>ΕΚΤΑΚΤΑ ΕΣΟΔΑ</t>
  </si>
  <si>
    <t>1=11+12+13+14+15+16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</si>
  <si>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</si>
  <si>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</si>
  <si>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</si>
  <si>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>12=121</t>
  </si>
  <si>
    <t xml:space="preserve">Επιχορηγήσεις για κάλυψη λειτουργικών δαπανών </t>
  </si>
  <si>
    <t>[121a]</t>
  </si>
  <si>
    <t>από Τακτικό Προϋπολογισμό</t>
  </si>
  <si>
    <t>[121b]</t>
  </si>
  <si>
    <t>από ΠΔΕ</t>
  </si>
  <si>
    <t>1215</t>
  </si>
  <si>
    <t>Επιχορηγήσεις για εξόφληση ληξιπροθέσμων υποχρεώσεων</t>
  </si>
  <si>
    <t>121&gt;=1215</t>
  </si>
  <si>
    <t xml:space="preserve">ΕΠΙΧΟΡΗΓΗΣΕΙΣ ΓΙΑ ΕΠΕΝΔΥΣΕΙΣ </t>
  </si>
  <si>
    <t>13=131+132</t>
  </si>
  <si>
    <t>Επιχορηγήσεις από θεσμοθετημένους πόρους για επενδυτικές δαπάνες</t>
  </si>
  <si>
    <t>[131a]</t>
  </si>
  <si>
    <t>[131b]</t>
  </si>
  <si>
    <t>Λοιπές Επιχορηγήσεις για επενδύσεις και έργα</t>
  </si>
  <si>
    <t>[132a]</t>
  </si>
  <si>
    <t>[132b]</t>
  </si>
  <si>
    <t>1321</t>
  </si>
  <si>
    <t>Χρηματοδοτήσεις από Περιφερειακά επιχειρησιακά προγράμματα</t>
  </si>
  <si>
    <t>1322</t>
  </si>
  <si>
    <t>Χρηματοδοτήσεις από Κεντρικούς φορείς</t>
  </si>
  <si>
    <t>1323</t>
  </si>
  <si>
    <t>Χρηματοδοτήσεις έργων από Ε.Ε.</t>
  </si>
  <si>
    <t>1324</t>
  </si>
  <si>
    <t>Χρηματοδοτήσεις έργων από Διεθνείς οργανισμούς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</si>
  <si>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</si>
  <si>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</si>
  <si>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</si>
  <si>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</si>
  <si>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</si>
  <si>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ΕΣΟΔΑ ΠΑΡΕΛΘΟΝΤΩΝ ΟΙΚΟΝΟΜΙΚΩΝ ΕΤΩΝ (Π.Ο.Ε.) ΠOY BEBAIΩNONTAI ΓΙΑ ΠΡΩΤΗ ΦΟΡΑ</t>
  </si>
  <si>
    <t>2=21+22</t>
  </si>
  <si>
    <t>21</t>
  </si>
  <si>
    <t>ΕΣΟΔΑ ΠΟΕ ΤΑΚΤΙΚΑ</t>
  </si>
  <si>
    <t>Τακτικά έσοδα από τέλη καθαριότητας και ηλεκτροφωτισμού</t>
  </si>
  <si>
    <t>21&gt;=2111</t>
  </si>
  <si>
    <t>ΕΣΟΔΑ ΠΟΕ ΕΚΤΑΚΤΑ</t>
  </si>
  <si>
    <t>ΕΙΣΠΡΑΞΕΙΣ ΑΠΟ ΔΑΝΕΙΑ ΚΑΙ ΑΠΑΙΤΗΣΕΙΣ ΑΠΟ Π.Ο.Ε.</t>
  </si>
  <si>
    <t>3=31+32</t>
  </si>
  <si>
    <t>ΕΙΣΠΡΑΞΕΙΣ ΑΠΟ ΔΑΝΕΙΑ</t>
  </si>
  <si>
    <t>ΕΙΣΠΡΑΚΤΕΑ ΥΠΟΛΟΙΠΑ ΑΠΟ ΒΕΒΑΙΩΘΕΝΤΑ ΕΣΟΔΑ ΚΑΤΑ ΤΑ ΠΑΡΕΛΘΟΝΤΑ ΕΤΗ</t>
  </si>
  <si>
    <t>32&gt;=3211</t>
  </si>
  <si>
    <t>3211</t>
  </si>
  <si>
    <t>Τέλη καθαριότητας και ηλεκτροφωτισμού</t>
  </si>
  <si>
    <t>ΕΙΣΠΡΑΞΕΙΣ ΥΠΕΡ ΤΟΥ ΔΗΜΟΣΙΟΥ ΚΑΙ ΤΡΙΤΩΝ ΚΑΙ ΕΠΙΣΤΡΟΦΕΣ ΧΡΗΜΑΤΩΝ</t>
  </si>
  <si>
    <t>4=41+42</t>
  </si>
  <si>
    <t>41</t>
  </si>
  <si>
    <t>ΕΙΣΠΡΑΞΕΙΣ ΥΠΕΡ ΤΟΥ ΔΗΜΟΣΙΟΥ ΚΑΙ ΤΡΙΤΩΝ</t>
  </si>
  <si>
    <t>42</t>
  </si>
  <si>
    <t>ΕΠΙΣΤΡΟΦΕΣ ΧΡΗΜΑΤΩΝ</t>
  </si>
  <si>
    <t xml:space="preserve">ΧΡΗΜΑΤΙΚΟ ΥΠΟΛΟΙΠΟ </t>
  </si>
  <si>
    <t>5=51</t>
  </si>
  <si>
    <t>51</t>
  </si>
  <si>
    <t>ΧΡΗΜΑΤΙΚΟ ΥΠΟΛΟΙΠΟ ΠΡΟΗΓΟΥΜΕΝΗΣ ΧΡΗΣΗΣ</t>
  </si>
  <si>
    <t>51=511+512</t>
  </si>
  <si>
    <t>511</t>
  </si>
  <si>
    <t>Χρηματικό υπόλοιπο προερχόμενο από τακτικά έσοδα</t>
  </si>
  <si>
    <t>512</t>
  </si>
  <si>
    <t>Χρηματικό υπόλοιπο προερχόμενο από έκτακτα έσοδα</t>
  </si>
  <si>
    <t>[s1]</t>
  </si>
  <si>
    <t>Σύνολο Εσόδων = 0+1+2+3+4+5</t>
  </si>
  <si>
    <t>[s2]</t>
  </si>
  <si>
    <t>ΣΥΝΟΛΟ ΕΣΟΔΩΝ ΧΩΡΙΣ ΧΡΗΜΑΤΙΚΟ ΥΠΟΛΟΙΠΟ</t>
  </si>
  <si>
    <t>Σύνολο Εσόδων χωρίς ταμειακό υπόλοιπο = Σύνολο Εσόδων - 5</t>
  </si>
  <si>
    <t>ΙΙ. ΕΞΟΔΑ</t>
  </si>
  <si>
    <t>ΚΕΦΑΛΑΙΟ Α : ΛΕΙΤΟΥΡΓΙΚΕΣ ΔΑΠΑΝΕΣ ΧΡΗΣΗΣ</t>
  </si>
  <si>
    <t>6=60+61+62+63+64+65+66+67+68</t>
  </si>
  <si>
    <t>Αμοιβές και έξοδα προσωπικού</t>
  </si>
  <si>
    <t>60=601+602+603+604+605+606+607</t>
  </si>
  <si>
    <t>Αποδοχές μονίμων υπαλλήλων</t>
  </si>
  <si>
    <t>Αποδοχές τακτικών υπαλλήλων με σύμβαση αορίστου χρόνου</t>
  </si>
  <si>
    <t>Αποδοχές υπαλλήλων ειδικών θέσεων</t>
  </si>
  <si>
    <t>Αποδοχές εκτάκτων υπαλλήλων (επί συμβάση εκτάκτων υπαλλήλων, ημερομισθίων ωρομισθίων, κλπ)</t>
  </si>
  <si>
    <t>Εργοδοτικές εισφορές Δήμων κοινωνικής ασφάλισης</t>
  </si>
  <si>
    <t>605=6051+6052+6053+6054+6055+6056</t>
  </si>
  <si>
    <t>Εργοδοτικές εισφορές προσωπικού με σύμβαση Δημοσίου Δικαίου</t>
  </si>
  <si>
    <t>Εργοδοτικές εισορές υπαλλήλων με σύμβαση αορίστου χρόνου</t>
  </si>
  <si>
    <t>Εργοδοτικές εισφορές υπαλλήλων ειδικών θέσεων</t>
  </si>
  <si>
    <t>Εργοδοτικές εισφορές έκτακτου προσωπικού</t>
  </si>
  <si>
    <t>Λοιπές εργοδοτικές εισφορές</t>
  </si>
  <si>
    <t>Ετήσια εισφορά στο ΤΑΔΚΥ</t>
  </si>
  <si>
    <t>Παρεπόμενες παροχές και έξοδα προσωπικού</t>
  </si>
  <si>
    <t>Δαπάνες πρόσληψης, εκπαίδευσης και επιμόρφωσης προσωπικού</t>
  </si>
  <si>
    <t>Αμοιβές αιρετών και τρίτων</t>
  </si>
  <si>
    <t>61&gt;=612</t>
  </si>
  <si>
    <t>Δαπάνες Αιρετών</t>
  </si>
  <si>
    <t>Παρoχές τρίτων</t>
  </si>
  <si>
    <t>Φόροι -Τέλη</t>
  </si>
  <si>
    <t>63=631+632+633</t>
  </si>
  <si>
    <t>Φόροι</t>
  </si>
  <si>
    <t>Τέλη κυκλοφορίας μεταφορικών μέσων</t>
  </si>
  <si>
    <t>Διάφοροι φόροι και τέλη</t>
  </si>
  <si>
    <t>Λοιπα γενικά έξοδα</t>
  </si>
  <si>
    <t xml:space="preserve">Πληρωμές για την εξυπηρέτηση δημοσίας πίστης </t>
  </si>
  <si>
    <t>65&gt;=6511+6512+6513+6516+6517+6518+6521+6522+6523+6526+6527</t>
  </si>
  <si>
    <t>Τόκοι δανείων εσωτερικού</t>
  </si>
  <si>
    <t>Τόκοι δανείων εξωτερικού</t>
  </si>
  <si>
    <t>Τόκοι εκ λοιπών χρεών</t>
  </si>
  <si>
    <t>Χρεολύσια δανείων εσωτερικού</t>
  </si>
  <si>
    <t>Χρεολύσια δανείων εξωτερικού</t>
  </si>
  <si>
    <t>Χρεολύσια λοιπών χρεών</t>
  </si>
  <si>
    <t>Δαπάνες προμήθειας αναλωσίμων</t>
  </si>
  <si>
    <t xml:space="preserve">Πληρωμές για μεταβιβάσεις σε τρίτους </t>
  </si>
  <si>
    <t>67=671+672+673+674</t>
  </si>
  <si>
    <t>Υποχρεωτικές μεταβιβάσεις σε νομικά πρόσωπα</t>
  </si>
  <si>
    <t>671&gt;=6712+6713+6714+6715</t>
  </si>
  <si>
    <t>Απόδοση σε Παιδικούς και Βρεφονηπιακούς σταθμούς</t>
  </si>
  <si>
    <t>Απόδοση σε Αθλητικούς οργανισμούς</t>
  </si>
  <si>
    <t>Απόδοση σε ΝΠΔΔ του Ν 3106/2003 (Κ.Ε.Φ.Ο.)</t>
  </si>
  <si>
    <t>Επιχορήγηση δημοτικών ή κοινοτικών ΝΠΔΔ</t>
  </si>
  <si>
    <t>Υποχρεωτικές εισφορές</t>
  </si>
  <si>
    <t>Προαιρετικές εισφορές , παροχές και επιχορηγήσεις</t>
  </si>
  <si>
    <t>673&gt;=6731+6734+6735+6737+6739</t>
  </si>
  <si>
    <t>Προαιρετικές εισφορές ΝΠΔΔ</t>
  </si>
  <si>
    <t>Επιχορηγήσεις σε αθλητικούς συλλόγους και σωματεία</t>
  </si>
  <si>
    <t>Επιχορηγήσεις σε πολιτιστικούς συλλόγους και σωματεία</t>
  </si>
  <si>
    <t>Χρηματοδοτήσεις κοινωφελών δημοτικών επιχειρήσεων (άρθρου 259 παρ.1 ΚΔΚ)</t>
  </si>
  <si>
    <t>Λοιπές προαιρετικές πληρωμές για μεταβιβάσεις εισοδημάτων σε τρίτους</t>
  </si>
  <si>
    <t>Προνοιακά επιδόματα</t>
  </si>
  <si>
    <t>Λοιπά έξοδα</t>
  </si>
  <si>
    <t>7=71+73+74+75</t>
  </si>
  <si>
    <t>Αγορές κτιρίων τεχνικών έργων και προμήθειες παγίων</t>
  </si>
  <si>
    <t>Εργα</t>
  </si>
  <si>
    <t>Μελέτες, έρευνες, πειραματικές εργασίες και ειδικές δαπάνες</t>
  </si>
  <si>
    <t>Τίτλοι πάγιας επένδυσης (συμμετοχές σε επιχειρήσεις)</t>
  </si>
  <si>
    <t>ΚΕΦΑΛΑΙΟ Γ: ΠΛΗΡΩΜΕΣ Π.Ο.Ε. ΚΑΙ ΛΟΙΠΕΣ ΑΠΟΔΟΣΕΙΣ ΚΑΙ ΠΡΟΒΛΕΨΕΙΣ</t>
  </si>
  <si>
    <t>8=81+82+83+85</t>
  </si>
  <si>
    <t>Πληρωμές υποχρεώσεων (Π.Ο.Ε)</t>
  </si>
  <si>
    <t>81=811+812+813</t>
  </si>
  <si>
    <t>Πληρωμές υποχρεώσεων  λειτουργικών δαπανών (Π.Ο.Ε)</t>
  </si>
  <si>
    <t>811&gt;=8111+8112+8114</t>
  </si>
  <si>
    <t>Αμοιβές αιρετών αρχόντων και τρίτων</t>
  </si>
  <si>
    <t>Φόροι - τέλη</t>
  </si>
  <si>
    <t>Πληρωμές επενδυτικών δαπανών ΠΟΕ</t>
  </si>
  <si>
    <t>Έκτακτα έξοδα (Π.Ο.Ε.)</t>
  </si>
  <si>
    <t>Λοιπές αποδόσεις</t>
  </si>
  <si>
    <t>Προβλέψεις μη είσπραξης εισπρακτέων υπολοίπων βεβαιωμένων κατά τα Π.Ο.Ε. εντός του οικονομικού έτους</t>
  </si>
  <si>
    <t>ΚΕΦΑΛΑΙΟ Δ: ΑΠΟΘΕΜΑΤΙΚΟ</t>
  </si>
  <si>
    <t>[x1]</t>
  </si>
  <si>
    <t>Σύνολο εξόδων = 6+7+8+9</t>
  </si>
  <si>
    <t>[x2]</t>
  </si>
  <si>
    <t>ΣΥΝΟΛΟ ΕΞΟΔΩΝ ΧΩΡΙΣ ΠΡΟΒΛΕΨΕΙΣ ΚΑΙ ΑΠΟΘΕΜΑΤΙΚΟ (ΓΙΑ ΑΠΟΛΟΓΙΣΤΙΚΑ)</t>
  </si>
  <si>
    <t>Σύνολο εξόδων χωρίς το αποθεματικό και προβλέψεις = Σύνολο Εξόδων -85 -9</t>
  </si>
  <si>
    <t>ΠΙΝΑΚΑΣ Β</t>
  </si>
  <si>
    <t>ΙΙΙ. ΣΤΟΙΧΕΙΑ ΙΣΟΛΟΓΙΣΜΟΥ</t>
  </si>
  <si>
    <t>ΤΕΛΟΣ ΠΡΟΗΓΟΥΜΕΝΟΥ ΕΤΟΥΣ</t>
  </si>
  <si>
    <t>ΠΡΟΗΓΟΥΜΕΝΟΣ ΤΟΥ ΤΡΙΜΗΝΟΥ-ΜΗΝΑ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</si>
  <si>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</si>
  <si>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</si>
  <si>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</si>
  <si>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</si>
  <si>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</si>
  <si>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</si>
  <si>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</si>
  <si>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</si>
  <si>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</si>
  <si>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</si>
  <si>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</si>
  <si>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</si>
  <si>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</si>
  <si>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</si>
  <si>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</si>
  <si>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</si>
  <si>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</si>
  <si>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</si>
  <si>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</si>
  <si>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</si>
  <si>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</si>
  <si>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</si>
  <si>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</si>
  <si>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</si>
  <si>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</si>
  <si>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</si>
  <si>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</si>
  <si>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5ypb</t>
  </si>
  <si>
    <t xml:space="preserve">   β)  υποχρεώσεις σε φορείς της Γεν. Κυβέρνησης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</si>
  <si>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</si>
  <si>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</si>
  <si>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</si>
  <si>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</si>
  <si>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</si>
  <si>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</si>
  <si>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</si>
  <si>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</si>
  <si>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</si>
  <si>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</si>
  <si>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</si>
  <si>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</si>
  <si>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Ημερομηνία</t>
  </si>
  <si>
    <t>ο υπεύθυνος υπάλληλος</t>
  </si>
  <si>
    <t xml:space="preserve">ο προϊστάμενος Οικονομικής Υπηρεσίας </t>
  </si>
  <si>
    <t>ο Πρόεδρος</t>
  </si>
  <si>
    <t>IV.</t>
  </si>
  <si>
    <t>ΙΑΝΟΥΑΡΙΟΣ έως ΤΡΙΜΗΝΟ-ΜΗΝΑ ΑΝΑΦΟΡΑΣ</t>
  </si>
  <si>
    <t>[1]</t>
  </si>
  <si>
    <t>ΕΣΟΔΑ</t>
  </si>
  <si>
    <t>[1a]</t>
  </si>
  <si>
    <t>Ασφαλιστικές εισφορές</t>
  </si>
  <si>
    <t>[1b]</t>
  </si>
  <si>
    <t>Τόκοι</t>
  </si>
  <si>
    <t>[1c]</t>
  </si>
  <si>
    <t>Επιχορηγήσεις από Τακτ. Προϋπ/σμό</t>
  </si>
  <si>
    <t>[1d]</t>
  </si>
  <si>
    <t>Επιχορηγήσεις από ΠΔΕ</t>
  </si>
  <si>
    <t>[1e]</t>
  </si>
  <si>
    <t>Λοιπά έσοδα</t>
  </si>
  <si>
    <t>[2]</t>
  </si>
  <si>
    <t>ΕΞΟΔΑ</t>
  </si>
  <si>
    <t>[2a]</t>
  </si>
  <si>
    <t>Αμοιβές προσωπικού</t>
  </si>
  <si>
    <t>[2b]</t>
  </si>
  <si>
    <t>Συντάξεις</t>
  </si>
  <si>
    <t>[2c]</t>
  </si>
  <si>
    <t>[2d]</t>
  </si>
  <si>
    <t>Δαπάνες για επενδύσεις</t>
  </si>
  <si>
    <t>[2e]</t>
  </si>
  <si>
    <t>[3]</t>
  </si>
  <si>
    <t>ΑΠΟΤΕΛΕΣΜΑ ΧΡΗΣΗΣ έλλειμμα (-) πλεόνασμα (+)</t>
  </si>
  <si>
    <t>[4]</t>
  </si>
  <si>
    <t>ΧΡΗΜΑΤΟΔΟΤΗΣΗ</t>
  </si>
  <si>
    <t>[4a]</t>
  </si>
  <si>
    <t>Μεταβολή διαθεσίμων αύξηση (-) μείωση (+)</t>
  </si>
  <si>
    <t>[4b]</t>
  </si>
  <si>
    <t>Χρεόγραφα πλην μετοχών</t>
  </si>
  <si>
    <t>[4b1]</t>
  </si>
  <si>
    <t xml:space="preserve">     Αγορές (-)</t>
  </si>
  <si>
    <t>[4b2]</t>
  </si>
  <si>
    <t xml:space="preserve">     Πωλήσεις (+)</t>
  </si>
  <si>
    <t>[4c]</t>
  </si>
  <si>
    <t>Χορηγήσεις δανείων σε τρίτους</t>
  </si>
  <si>
    <t>[4c1]</t>
  </si>
  <si>
    <t xml:space="preserve">     Χορηγήσεις (-)</t>
  </si>
  <si>
    <t>[4c2]</t>
  </si>
  <si>
    <t xml:space="preserve">     Επιστροφές (+)</t>
  </si>
  <si>
    <t>[4d]</t>
  </si>
  <si>
    <t>Μετοχές</t>
  </si>
  <si>
    <t>[4d1]</t>
  </si>
  <si>
    <t>[4d2]</t>
  </si>
  <si>
    <t>[4e]</t>
  </si>
  <si>
    <t>Εκδόσεις χρέους</t>
  </si>
  <si>
    <t>[4e2]</t>
  </si>
  <si>
    <t xml:space="preserve">     Δανεισμός (+)</t>
  </si>
  <si>
    <t>[4e1]</t>
  </si>
  <si>
    <t xml:space="preserve">     Χρεολύσια (-)</t>
  </si>
  <si>
    <t>[4f]</t>
  </si>
  <si>
    <t xml:space="preserve">Διαφορά για συμφωνία </t>
  </si>
  <si>
    <t>[5v]</t>
  </si>
  <si>
    <t>Κάθετος έλεγχος</t>
  </si>
  <si>
    <t>[5h]</t>
  </si>
  <si>
    <t>Οριζόντιοι έλεγχοι</t>
  </si>
  <si>
    <t>[5a]</t>
  </si>
  <si>
    <t xml:space="preserve">Διαθέσιμα </t>
  </si>
  <si>
    <t>[5b]</t>
  </si>
  <si>
    <t>[5c]</t>
  </si>
  <si>
    <t>Δάνεια σε τρίτους</t>
  </si>
  <si>
    <t>[5d]</t>
  </si>
  <si>
    <t>[5e]</t>
  </si>
  <si>
    <t>Χρέος</t>
  </si>
  <si>
    <t>[6a]</t>
  </si>
  <si>
    <t>[6b]</t>
  </si>
  <si>
    <t>[6c]</t>
  </si>
  <si>
    <t>[6d]</t>
  </si>
  <si>
    <t>[6e]</t>
  </si>
  <si>
    <t>[7]</t>
  </si>
  <si>
    <t>χρηματοοικονομικά έσοδα</t>
  </si>
  <si>
    <t>[7d]</t>
  </si>
  <si>
    <t>διαφορά για συμφωνία συνόλου εσόδων</t>
  </si>
  <si>
    <t>[8]</t>
  </si>
  <si>
    <t>χρηματοοικονομικά έξοδα</t>
  </si>
  <si>
    <t>[8d]</t>
  </si>
  <si>
    <t>διαφορά για συμφωνία συνόλου εξόδων</t>
  </si>
  <si>
    <t>Καταθέσεις από Κεφάλαια Αυτοτελούς
Διαχείρισης/Ειδικούς Λογαριασμούς (β+γ)</t>
  </si>
  <si>
    <r>
      <t xml:space="preserve">ΤΡΙΜΗΝΙΑΙΟ-ΜΗΝΙΑΙΟ ΔΕΛΤΙΟ  2 </t>
    </r>
    <r>
      <rPr>
        <sz val="14"/>
        <rFont val="Calibri"/>
        <family val="2"/>
      </rPr>
      <t>(για ΝΠΔΔ ΟΤΑ)</t>
    </r>
  </si>
  <si>
    <r>
      <t xml:space="preserve">ΣΥΝΟΛΟ ΕΣΟΔΩΝ </t>
    </r>
    <r>
      <rPr>
        <sz val="11"/>
        <rFont val="Calibri"/>
        <family val="2"/>
      </rPr>
      <t>(0+1+2+3+4+5)</t>
    </r>
  </si>
  <si>
    <r>
      <t xml:space="preserve">ΚΕΦΑΛΑΙΟ Β : ΕΠΕΝΔΥΣΕΙΣ </t>
    </r>
    <r>
      <rPr>
        <sz val="11"/>
        <color indexed="12"/>
        <rFont val="Calibri"/>
        <family val="2"/>
      </rPr>
      <t>(ανάλυση ανά υπηρεσία)</t>
    </r>
  </si>
  <si>
    <r>
      <t xml:space="preserve">ΣΥΝΟΛΟ ΕΞΟΔΩΝ </t>
    </r>
    <r>
      <rPr>
        <sz val="11"/>
        <rFont val="Calibri"/>
        <family val="2"/>
      </rPr>
      <t>(6+7+8+9)</t>
    </r>
  </si>
  <si>
    <r>
      <t xml:space="preserve">ΠΙΝΑΚΑΣ Γ </t>
    </r>
    <r>
      <rPr>
        <sz val="11"/>
        <color indexed="8"/>
        <rFont val="Calibri"/>
        <family val="2"/>
      </rPr>
      <t>(Δεν συμπληρώνεται. Υπολογίζεται αυτόματα)</t>
    </r>
  </si>
  <si>
    <t>6b</t>
  </si>
  <si>
    <t>6c</t>
  </si>
  <si>
    <t>γ)Μετοχές - λοιπές συμμετοχές - μερίδια αμοιβαίων κεφαλαίων</t>
  </si>
  <si>
    <t>0512</t>
  </si>
  <si>
    <t>Φόρος ζύθου (άρθρο 9 ΝΔ 703/70, άρθρο 12 Ν 1080/80)</t>
  </si>
  <si>
    <t>051&gt;=0512</t>
  </si>
  <si>
    <t>0611</t>
  </si>
  <si>
    <t>0614</t>
  </si>
  <si>
    <t>ΚΑΠ για την κάλυψη γενικών αναγκών (άρθρο 25 Ν 1828/89)</t>
  </si>
  <si>
    <t>ΚΑΠ για την κάλυψη των λειτουργικών αναγκών των σχολείων Α/θμιας και Β/θμιας εκπαίδευσης (άρθρο 55 Ν 1946/91)</t>
  </si>
  <si>
    <t>06&gt;=0611+0614+0619+0621</t>
  </si>
  <si>
    <t>0715</t>
  </si>
  <si>
    <t>Τέλος διαφήμισης της κατηγορίας Δ του άρθρου 15 του ΒΔ 24/9-20/10/1958 (άρθρο 9 Ν 2880/2001)</t>
  </si>
  <si>
    <t>07&gt;=0715</t>
  </si>
  <si>
    <t>[121c]</t>
  </si>
  <si>
    <t>απευθείας από Ευρωπαϊκή Ένωση</t>
  </si>
  <si>
    <t>121=121α+121β+121γ</t>
  </si>
  <si>
    <t>[131c]</t>
  </si>
  <si>
    <t>131=131α+131β+131γ</t>
  </si>
  <si>
    <t>[132c]</t>
  </si>
  <si>
    <t>132=132α+132β+132γ</t>
  </si>
  <si>
    <t>1311</t>
  </si>
  <si>
    <t>ΚΑΠ επενδυτικών δαπανών των δήμων</t>
  </si>
  <si>
    <t>131&gt;=1311</t>
  </si>
  <si>
    <t>1328</t>
  </si>
  <si>
    <t>1329</t>
  </si>
  <si>
    <t>Χρηματοδοτήσεις από το Εθνικό Στρατηγικό Πλαίσιο Αναφοράς (ΕΣΠΑ) εκτός Περιφερειακών Επιχειρησιακών Προγραμμάτων</t>
  </si>
  <si>
    <t>Λοιπές επιχορηγήσεις για επενδύσεις και έργα</t>
  </si>
  <si>
    <t>132&gt;=1321+1322+1323+1324+1328+1329</t>
  </si>
  <si>
    <t>4218</t>
  </si>
  <si>
    <t>4219</t>
  </si>
  <si>
    <t>Επιστροφή χρημάτων από δημοτικές επιχειρήσεις έπειτα από κατάπτωση των υπέρ αυτών εγγυήσεων</t>
  </si>
  <si>
    <t>Επιστροφή εν γένει χρημάτων</t>
  </si>
  <si>
    <t>42&gt;=4218+4219</t>
  </si>
  <si>
    <t>Καταπτώσεις εγγυήσεων υπέρ δημοτικών επιχειρήσεων</t>
  </si>
  <si>
    <t>Λοιπές εγγυήσεις</t>
  </si>
  <si>
    <t>68&gt;=6818+6819</t>
  </si>
  <si>
    <t>Έργα και δράσεις από χρηματοδοτήσεις του Εθνικού Στρατηγικού Πλαισίου Αναφοράς (ΕΣΠΑ)</t>
  </si>
  <si>
    <t>73&gt;=734</t>
  </si>
  <si>
    <t>6 Καταθέσεις από Κεφάλαια Αυτοτελούς Διαχείρισης/Ειδικούς Λογαριασμούς (β+γ) = 6β+6γ</t>
  </si>
  <si>
    <t>Εκδ.2014.03.28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</si>
</sst>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1"/>
      <name val="Calibri"/>
      <family val="2"/>
    </font>
    <font>
      <i/>
      <sz val="10"/>
      <color indexed="12"/>
      <name val="Calibri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double"/>
      <top style="double">
        <color indexed="20"/>
      </top>
      <bottom>
        <color indexed="63"/>
      </bottom>
    </border>
    <border>
      <left style="thin">
        <color indexed="20"/>
      </left>
      <right style="double"/>
      <top style="double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0" fillId="25" borderId="0" xfId="0" applyFont="1" applyFill="1" applyAlignment="1" applyProtection="1">
      <alignment/>
      <protection/>
    </xf>
    <xf numFmtId="164" fontId="18" fillId="26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8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right"/>
      <protection/>
    </xf>
    <xf numFmtId="49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26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 locked="0"/>
    </xf>
    <xf numFmtId="0" fontId="23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right"/>
      <protection/>
    </xf>
    <xf numFmtId="0" fontId="18" fillId="26" borderId="10" xfId="52" applyFont="1" applyFill="1" applyBorder="1" applyAlignment="1" applyProtection="1">
      <alignment horizontal="center" vertical="center" wrapText="1"/>
      <protection/>
    </xf>
    <xf numFmtId="0" fontId="18" fillId="26" borderId="11" xfId="52" applyFont="1" applyFill="1" applyBorder="1" applyAlignment="1" applyProtection="1">
      <alignment horizontal="center" vertical="center" wrapText="1"/>
      <protection/>
    </xf>
    <xf numFmtId="0" fontId="18" fillId="26" borderId="12" xfId="52" applyFont="1" applyFill="1" applyBorder="1" applyAlignment="1" applyProtection="1">
      <alignment horizontal="center" vertical="center" wrapText="1"/>
      <protection/>
    </xf>
    <xf numFmtId="0" fontId="20" fillId="26" borderId="13" xfId="52" applyFont="1" applyFill="1" applyBorder="1" applyAlignment="1" applyProtection="1">
      <alignment horizontal="center" vertical="center" wrapText="1"/>
      <protection/>
    </xf>
    <xf numFmtId="0" fontId="20" fillId="26" borderId="14" xfId="52" applyFont="1" applyFill="1" applyBorder="1" applyAlignment="1" applyProtection="1">
      <alignment horizontal="center" vertical="center" wrapText="1"/>
      <protection/>
    </xf>
    <xf numFmtId="0" fontId="20" fillId="26" borderId="15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49" fontId="25" fillId="21" borderId="16" xfId="33" applyNumberFormat="1" applyFont="1" applyFill="1" applyBorder="1" applyAlignment="1" applyProtection="1">
      <alignment horizontal="center" vertical="top" wrapText="1"/>
      <protection/>
    </xf>
    <xf numFmtId="0" fontId="25" fillId="21" borderId="17" xfId="33" applyFont="1" applyFill="1" applyBorder="1" applyAlignment="1" applyProtection="1">
      <alignment vertical="top" wrapText="1"/>
      <protection/>
    </xf>
    <xf numFmtId="3" fontId="25" fillId="21" borderId="18" xfId="33" applyNumberFormat="1" applyFont="1" applyFill="1" applyBorder="1" applyAlignment="1" applyProtection="1">
      <alignment horizontal="right" vertical="top" wrapText="1"/>
      <protection locked="0"/>
    </xf>
    <xf numFmtId="3" fontId="25" fillId="21" borderId="17" xfId="0" applyNumberFormat="1" applyFont="1" applyFill="1" applyBorder="1" applyAlignment="1" applyProtection="1">
      <alignment horizontal="right" vertical="top"/>
      <protection locked="0"/>
    </xf>
    <xf numFmtId="0" fontId="26" fillId="0" borderId="0" xfId="0" applyFont="1" applyAlignment="1">
      <alignment/>
    </xf>
    <xf numFmtId="0" fontId="18" fillId="0" borderId="0" xfId="0" applyFont="1" applyFill="1" applyAlignment="1" applyProtection="1">
      <alignment horizontal="center"/>
      <protection/>
    </xf>
    <xf numFmtId="49" fontId="18" fillId="0" borderId="16" xfId="33" applyNumberFormat="1" applyFont="1" applyFill="1" applyBorder="1" applyAlignment="1" applyProtection="1">
      <alignment horizontal="center" vertical="top" wrapText="1"/>
      <protection/>
    </xf>
    <xf numFmtId="0" fontId="18" fillId="0" borderId="17" xfId="33" applyFont="1" applyFill="1" applyBorder="1" applyAlignment="1" applyProtection="1">
      <alignment vertical="top" wrapText="1"/>
      <protection/>
    </xf>
    <xf numFmtId="3" fontId="18" fillId="0" borderId="18" xfId="33" applyNumberFormat="1" applyFont="1" applyFill="1" applyBorder="1" applyAlignment="1" applyProtection="1">
      <alignment horizontal="right" vertical="top" wrapText="1"/>
      <protection locked="0"/>
    </xf>
    <xf numFmtId="3" fontId="18" fillId="0" borderId="19" xfId="33" applyNumberFormat="1" applyFont="1" applyFill="1" applyBorder="1" applyAlignment="1" applyProtection="1">
      <alignment horizontal="right" vertical="top" wrapText="1"/>
      <protection locked="0"/>
    </xf>
    <xf numFmtId="3" fontId="18" fillId="0" borderId="17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Fill="1" applyAlignment="1" applyProtection="1">
      <alignment horizontal="center"/>
      <protection/>
    </xf>
    <xf numFmtId="49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Font="1" applyFill="1" applyBorder="1" applyAlignment="1" applyProtection="1">
      <alignment vertical="top" wrapText="1"/>
      <protection/>
    </xf>
    <xf numFmtId="3" fontId="20" fillId="0" borderId="22" xfId="0" applyNumberFormat="1" applyFont="1" applyFill="1" applyBorder="1" applyAlignment="1" applyProtection="1">
      <alignment horizontal="right" vertical="top" wrapText="1"/>
      <protection locked="0"/>
    </xf>
    <xf numFmtId="3" fontId="20" fillId="0" borderId="23" xfId="0" applyNumberFormat="1" applyFont="1" applyFill="1" applyBorder="1" applyAlignment="1" applyProtection="1">
      <alignment horizontal="right" vertical="top" wrapText="1"/>
      <protection locked="0"/>
    </xf>
    <xf numFmtId="3" fontId="20" fillId="0" borderId="21" xfId="0" applyNumberFormat="1" applyFont="1" applyBorder="1" applyAlignment="1" applyProtection="1">
      <alignment horizontal="right" vertical="top"/>
      <protection locked="0"/>
    </xf>
    <xf numFmtId="49" fontId="20" fillId="0" borderId="16" xfId="33" applyNumberFormat="1" applyFont="1" applyFill="1" applyBorder="1" applyAlignment="1" applyProtection="1">
      <alignment horizontal="center" vertical="top" wrapText="1"/>
      <protection/>
    </xf>
    <xf numFmtId="0" fontId="20" fillId="0" borderId="17" xfId="33" applyFont="1" applyFill="1" applyBorder="1" applyAlignment="1" applyProtection="1">
      <alignment vertical="top" wrapText="1"/>
      <protection/>
    </xf>
    <xf numFmtId="49" fontId="25" fillId="21" borderId="20" xfId="0" applyNumberFormat="1" applyFont="1" applyFill="1" applyBorder="1" applyAlignment="1" applyProtection="1">
      <alignment horizontal="center" vertical="top" wrapText="1"/>
      <protection/>
    </xf>
    <xf numFmtId="0" fontId="25" fillId="21" borderId="21" xfId="0" applyFont="1" applyFill="1" applyBorder="1" applyAlignment="1" applyProtection="1">
      <alignment vertical="top" wrapText="1"/>
      <protection/>
    </xf>
    <xf numFmtId="3" fontId="25" fillId="21" borderId="22" xfId="0" applyNumberFormat="1" applyFont="1" applyFill="1" applyBorder="1" applyAlignment="1" applyProtection="1">
      <alignment horizontal="right" vertical="top" wrapText="1"/>
      <protection locked="0"/>
    </xf>
    <xf numFmtId="3" fontId="25" fillId="21" borderId="21" xfId="0" applyNumberFormat="1" applyFont="1" applyFill="1" applyBorder="1" applyAlignment="1" applyProtection="1">
      <alignment horizontal="right" vertical="top" wrapText="1"/>
      <protection locked="0"/>
    </xf>
    <xf numFmtId="3" fontId="20" fillId="0" borderId="21" xfId="0" applyNumberFormat="1" applyFont="1" applyFill="1" applyBorder="1" applyAlignment="1" applyProtection="1">
      <alignment horizontal="right" vertical="top" wrapText="1"/>
      <protection locked="0"/>
    </xf>
    <xf numFmtId="0" fontId="27" fillId="0" borderId="21" xfId="0" applyFont="1" applyFill="1" applyBorder="1" applyAlignment="1" applyProtection="1">
      <alignment vertical="top" wrapText="1"/>
      <protection/>
    </xf>
    <xf numFmtId="3" fontId="27" fillId="0" borderId="22" xfId="0" applyNumberFormat="1" applyFont="1" applyFill="1" applyBorder="1" applyAlignment="1" applyProtection="1">
      <alignment horizontal="right" vertical="top" wrapText="1"/>
      <protection locked="0"/>
    </xf>
    <xf numFmtId="3" fontId="27" fillId="0" borderId="23" xfId="0" applyNumberFormat="1" applyFont="1" applyFill="1" applyBorder="1" applyAlignment="1" applyProtection="1">
      <alignment horizontal="right" vertical="top" wrapText="1"/>
      <protection locked="0"/>
    </xf>
    <xf numFmtId="3" fontId="27" fillId="0" borderId="21" xfId="0" applyNumberFormat="1" applyFont="1" applyFill="1" applyBorder="1" applyAlignment="1" applyProtection="1">
      <alignment horizontal="right" vertical="top" wrapText="1"/>
      <protection locked="0"/>
    </xf>
    <xf numFmtId="49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 vertical="top" wrapText="1"/>
      <protection/>
    </xf>
    <xf numFmtId="3" fontId="27" fillId="0" borderId="18" xfId="0" applyNumberFormat="1" applyFont="1" applyFill="1" applyBorder="1" applyAlignment="1" applyProtection="1">
      <alignment horizontal="right" vertical="top" wrapText="1"/>
      <protection locked="0"/>
    </xf>
    <xf numFmtId="3" fontId="27" fillId="0" borderId="19" xfId="0" applyNumberFormat="1" applyFont="1" applyFill="1" applyBorder="1" applyAlignment="1" applyProtection="1">
      <alignment horizontal="right" vertical="top" wrapText="1"/>
      <protection locked="0"/>
    </xf>
    <xf numFmtId="3" fontId="27" fillId="0" borderId="17" xfId="0" applyNumberFormat="1" applyFont="1" applyFill="1" applyBorder="1" applyAlignment="1" applyProtection="1">
      <alignment horizontal="right" vertical="top" wrapText="1"/>
      <protection locked="0"/>
    </xf>
    <xf numFmtId="0" fontId="18" fillId="0" borderId="21" xfId="0" applyFont="1" applyFill="1" applyBorder="1" applyAlignment="1" applyProtection="1">
      <alignment vertical="top" wrapText="1"/>
      <protection/>
    </xf>
    <xf numFmtId="3" fontId="18" fillId="0" borderId="22" xfId="0" applyNumberFormat="1" applyFont="1" applyFill="1" applyBorder="1" applyAlignment="1" applyProtection="1">
      <alignment horizontal="right" vertical="top" wrapText="1"/>
      <protection locked="0"/>
    </xf>
    <xf numFmtId="3" fontId="18" fillId="0" borderId="23" xfId="0" applyNumberFormat="1" applyFont="1" applyFill="1" applyBorder="1" applyAlignment="1" applyProtection="1">
      <alignment horizontal="right" vertical="top" wrapText="1"/>
      <protection locked="0"/>
    </xf>
    <xf numFmtId="3" fontId="18" fillId="0" borderId="21" xfId="0" applyNumberFormat="1" applyFont="1" applyFill="1" applyBorder="1" applyAlignment="1" applyProtection="1">
      <alignment horizontal="right" vertical="top" wrapText="1"/>
      <protection locked="0"/>
    </xf>
    <xf numFmtId="3" fontId="20" fillId="0" borderId="18" xfId="0" applyNumberFormat="1" applyFont="1" applyFill="1" applyBorder="1" applyAlignment="1" applyProtection="1">
      <alignment horizontal="right" vertical="top" wrapText="1"/>
      <protection locked="0"/>
    </xf>
    <xf numFmtId="0" fontId="18" fillId="0" borderId="16" xfId="33" applyNumberFormat="1" applyFont="1" applyFill="1" applyBorder="1" applyAlignment="1" applyProtection="1">
      <alignment horizontal="center" vertical="top" wrapText="1"/>
      <protection/>
    </xf>
    <xf numFmtId="3" fontId="18" fillId="24" borderId="22" xfId="0" applyNumberFormat="1" applyFont="1" applyFill="1" applyBorder="1" applyAlignment="1" applyProtection="1">
      <alignment horizontal="right" vertical="top" wrapText="1"/>
      <protection locked="0"/>
    </xf>
    <xf numFmtId="3" fontId="18" fillId="24" borderId="21" xfId="0" applyNumberFormat="1" applyFont="1" applyFill="1" applyBorder="1" applyAlignment="1" applyProtection="1">
      <alignment horizontal="right" vertical="top" wrapText="1"/>
      <protection locked="0"/>
    </xf>
    <xf numFmtId="0" fontId="20" fillId="0" borderId="16" xfId="33" applyNumberFormat="1" applyFont="1" applyFill="1" applyBorder="1" applyAlignment="1" applyProtection="1">
      <alignment horizontal="center" vertical="top" wrapText="1"/>
      <protection/>
    </xf>
    <xf numFmtId="0" fontId="18" fillId="24" borderId="24" xfId="0" applyFont="1" applyFill="1" applyBorder="1" applyAlignment="1" applyProtection="1">
      <alignment vertical="center" wrapText="1"/>
      <protection/>
    </xf>
    <xf numFmtId="3" fontId="18" fillId="0" borderId="20" xfId="33" applyNumberFormat="1" applyFont="1" applyFill="1" applyBorder="1" applyAlignment="1" applyProtection="1">
      <alignment horizontal="right" vertical="top" wrapText="1"/>
      <protection locked="0"/>
    </xf>
    <xf numFmtId="0" fontId="20" fillId="24" borderId="25" xfId="0" applyFont="1" applyFill="1" applyBorder="1" applyAlignment="1" applyProtection="1">
      <alignment vertical="center" wrapText="1"/>
      <protection/>
    </xf>
    <xf numFmtId="3" fontId="18" fillId="0" borderId="21" xfId="0" applyNumberFormat="1" applyFont="1" applyFill="1" applyBorder="1" applyAlignment="1" applyProtection="1">
      <alignment horizontal="right" vertical="top"/>
      <protection locked="0"/>
    </xf>
    <xf numFmtId="3" fontId="25" fillId="21" borderId="26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Font="1" applyBorder="1" applyAlignment="1" applyProtection="1">
      <alignment/>
      <protection/>
    </xf>
    <xf numFmtId="49" fontId="18" fillId="24" borderId="28" xfId="0" applyNumberFormat="1" applyFont="1" applyFill="1" applyBorder="1" applyAlignment="1" applyProtection="1">
      <alignment horizontal="center" vertical="top" wrapText="1"/>
      <protection/>
    </xf>
    <xf numFmtId="0" fontId="18" fillId="24" borderId="29" xfId="0" applyFont="1" applyFill="1" applyBorder="1" applyAlignment="1" applyProtection="1">
      <alignment vertical="top" wrapText="1"/>
      <protection/>
    </xf>
    <xf numFmtId="3" fontId="18" fillId="24" borderId="30" xfId="0" applyNumberFormat="1" applyFont="1" applyFill="1" applyBorder="1" applyAlignment="1" applyProtection="1">
      <alignment horizontal="right" vertical="top" wrapText="1"/>
      <protection locked="0"/>
    </xf>
    <xf numFmtId="49" fontId="25" fillId="21" borderId="28" xfId="0" applyNumberFormat="1" applyFont="1" applyFill="1" applyBorder="1" applyAlignment="1" applyProtection="1">
      <alignment horizontal="center" vertical="top" wrapText="1"/>
      <protection/>
    </xf>
    <xf numFmtId="0" fontId="25" fillId="21" borderId="29" xfId="0" applyFont="1" applyFill="1" applyBorder="1" applyAlignment="1" applyProtection="1">
      <alignment vertical="top" wrapText="1"/>
      <protection/>
    </xf>
    <xf numFmtId="3" fontId="25" fillId="21" borderId="31" xfId="0" applyNumberFormat="1" applyFont="1" applyFill="1" applyBorder="1" applyAlignment="1" applyProtection="1">
      <alignment horizontal="right" vertical="top" wrapText="1"/>
      <protection locked="0"/>
    </xf>
    <xf numFmtId="3" fontId="25" fillId="21" borderId="30" xfId="0" applyNumberFormat="1" applyFont="1" applyFill="1" applyBorder="1" applyAlignment="1" applyProtection="1">
      <alignment horizontal="right" vertical="top" wrapText="1"/>
      <protection locked="0"/>
    </xf>
    <xf numFmtId="3" fontId="25" fillId="21" borderId="29" xfId="0" applyNumberFormat="1" applyFont="1" applyFill="1" applyBorder="1" applyAlignment="1" applyProtection="1">
      <alignment horizontal="right" vertical="top" wrapText="1"/>
      <protection locked="0"/>
    </xf>
    <xf numFmtId="49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Font="1" applyFill="1" applyBorder="1" applyAlignment="1" applyProtection="1">
      <alignment vertical="top" wrapText="1"/>
      <protection/>
    </xf>
    <xf numFmtId="3" fontId="18" fillId="0" borderId="34" xfId="33" applyNumberFormat="1" applyFont="1" applyFill="1" applyBorder="1" applyAlignment="1" applyProtection="1">
      <alignment horizontal="right" vertical="top" wrapText="1"/>
      <protection locked="0"/>
    </xf>
    <xf numFmtId="3" fontId="18" fillId="0" borderId="35" xfId="33" applyNumberFormat="1" applyFont="1" applyFill="1" applyBorder="1" applyAlignment="1" applyProtection="1">
      <alignment horizontal="right" vertical="top" wrapText="1"/>
      <protection locked="0"/>
    </xf>
    <xf numFmtId="3" fontId="18" fillId="0" borderId="33" xfId="0" applyNumberFormat="1" applyFont="1" applyFill="1" applyBorder="1" applyAlignment="1" applyProtection="1">
      <alignment horizontal="right" vertical="top"/>
      <protection locked="0"/>
    </xf>
    <xf numFmtId="49" fontId="18" fillId="0" borderId="36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3" fontId="18" fillId="0" borderId="32" xfId="0" applyNumberFormat="1" applyFont="1" applyFill="1" applyBorder="1" applyAlignment="1" applyProtection="1">
      <alignment horizontal="right" vertical="top" wrapText="1"/>
      <protection locked="0"/>
    </xf>
    <xf numFmtId="3" fontId="18" fillId="0" borderId="37" xfId="0" applyNumberFormat="1" applyFont="1" applyFill="1" applyBorder="1" applyAlignment="1" applyProtection="1">
      <alignment horizontal="right" vertical="top" wrapText="1"/>
      <protection locked="0"/>
    </xf>
    <xf numFmtId="3" fontId="18" fillId="0" borderId="38" xfId="0" applyNumberFormat="1" applyFont="1" applyFill="1" applyBorder="1" applyAlignment="1" applyProtection="1">
      <alignment horizontal="right" vertical="top"/>
      <protection locked="0"/>
    </xf>
    <xf numFmtId="3" fontId="18" fillId="0" borderId="13" xfId="0" applyNumberFormat="1" applyFont="1" applyFill="1" applyBorder="1" applyAlignment="1" applyProtection="1">
      <alignment horizontal="right" vertical="top" wrapText="1"/>
      <protection locked="0"/>
    </xf>
    <xf numFmtId="3" fontId="18" fillId="0" borderId="14" xfId="0" applyNumberFormat="1" applyFont="1" applyFill="1" applyBorder="1" applyAlignment="1" applyProtection="1">
      <alignment horizontal="right" vertical="top" wrapText="1"/>
      <protection locked="0"/>
    </xf>
    <xf numFmtId="0" fontId="24" fillId="0" borderId="15" xfId="0" applyFont="1" applyFill="1" applyBorder="1" applyAlignment="1" applyProtection="1">
      <alignment vertical="top" wrapText="1"/>
      <protection/>
    </xf>
    <xf numFmtId="3" fontId="24" fillId="0" borderId="14" xfId="0" applyNumberFormat="1" applyFont="1" applyFill="1" applyBorder="1" applyAlignment="1" applyProtection="1">
      <alignment horizontal="right" vertical="top" wrapText="1"/>
      <protection locked="0"/>
    </xf>
    <xf numFmtId="0" fontId="24" fillId="0" borderId="14" xfId="0" applyFont="1" applyFill="1" applyBorder="1" applyAlignment="1" applyProtection="1">
      <alignment horizontal="right" vertical="top" wrapText="1"/>
      <protection locked="0"/>
    </xf>
    <xf numFmtId="0" fontId="24" fillId="0" borderId="39" xfId="0" applyFont="1" applyFill="1" applyBorder="1" applyAlignment="1" applyProtection="1">
      <alignment horizontal="right" vertical="top" wrapText="1"/>
      <protection locked="0"/>
    </xf>
    <xf numFmtId="0" fontId="24" fillId="0" borderId="40" xfId="0" applyFont="1" applyFill="1" applyBorder="1" applyAlignment="1" applyProtection="1">
      <alignment horizontal="right" vertical="top" wrapText="1"/>
      <protection locked="0"/>
    </xf>
    <xf numFmtId="0" fontId="24" fillId="24" borderId="0" xfId="0" applyFont="1" applyFill="1" applyAlignment="1" applyProtection="1">
      <alignment horizontal="center"/>
      <protection/>
    </xf>
    <xf numFmtId="0" fontId="25" fillId="21" borderId="41" xfId="0" applyFont="1" applyFill="1" applyBorder="1" applyAlignment="1" applyProtection="1">
      <alignment horizontal="center" vertical="top" wrapText="1"/>
      <protection/>
    </xf>
    <xf numFmtId="0" fontId="25" fillId="21" borderId="12" xfId="0" applyFont="1" applyFill="1" applyBorder="1" applyAlignment="1" applyProtection="1">
      <alignment vertical="top" wrapText="1"/>
      <protection/>
    </xf>
    <xf numFmtId="3" fontId="25" fillId="21" borderId="10" xfId="0" applyNumberFormat="1" applyFont="1" applyFill="1" applyBorder="1" applyAlignment="1" applyProtection="1">
      <alignment vertical="top" wrapText="1"/>
      <protection locked="0"/>
    </xf>
    <xf numFmtId="3" fontId="25" fillId="21" borderId="21" xfId="0" applyNumberFormat="1" applyFont="1" applyFill="1" applyBorder="1" applyAlignment="1" applyProtection="1">
      <alignment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/>
    </xf>
    <xf numFmtId="3" fontId="18" fillId="0" borderId="22" xfId="0" applyNumberFormat="1" applyFont="1" applyFill="1" applyBorder="1" applyAlignment="1" applyProtection="1">
      <alignment vertical="top" wrapText="1"/>
      <protection locked="0"/>
    </xf>
    <xf numFmtId="3" fontId="18" fillId="0" borderId="23" xfId="0" applyNumberFormat="1" applyFont="1" applyFill="1" applyBorder="1" applyAlignment="1" applyProtection="1">
      <alignment vertical="top" wrapText="1"/>
      <protection locked="0"/>
    </xf>
    <xf numFmtId="3" fontId="18" fillId="0" borderId="21" xfId="0" applyNumberFormat="1" applyFont="1" applyFill="1" applyBorder="1" applyAlignment="1" applyProtection="1">
      <alignment vertical="top" wrapText="1"/>
      <protection locked="0"/>
    </xf>
    <xf numFmtId="0" fontId="29" fillId="0" borderId="20" xfId="0" applyFont="1" applyFill="1" applyBorder="1" applyAlignment="1" applyProtection="1">
      <alignment horizontal="center" vertical="top" wrapText="1"/>
      <protection/>
    </xf>
    <xf numFmtId="3" fontId="20" fillId="0" borderId="22" xfId="0" applyNumberFormat="1" applyFont="1" applyFill="1" applyBorder="1" applyAlignment="1" applyProtection="1">
      <alignment vertical="top" wrapText="1"/>
      <protection locked="0"/>
    </xf>
    <xf numFmtId="3" fontId="20" fillId="0" borderId="23" xfId="0" applyNumberFormat="1" applyFont="1" applyFill="1" applyBorder="1" applyAlignment="1" applyProtection="1">
      <alignment vertical="top" wrapText="1"/>
      <protection locked="0"/>
    </xf>
    <xf numFmtId="3" fontId="20" fillId="0" borderId="21" xfId="0" applyNumberFormat="1" applyFont="1" applyFill="1" applyBorder="1" applyAlignment="1" applyProtection="1">
      <alignment vertical="top" wrapText="1"/>
      <protection locked="0"/>
    </xf>
    <xf numFmtId="0" fontId="18" fillId="0" borderId="20" xfId="0" applyFont="1" applyFill="1" applyBorder="1" applyAlignment="1" applyProtection="1">
      <alignment horizontal="center" vertical="top" wrapText="1"/>
      <protection/>
    </xf>
    <xf numFmtId="0" fontId="20" fillId="0" borderId="20" xfId="0" applyFont="1" applyFill="1" applyBorder="1" applyAlignment="1" applyProtection="1">
      <alignment horizontal="center" vertical="top" wrapText="1"/>
      <protection/>
    </xf>
    <xf numFmtId="3" fontId="18" fillId="0" borderId="42" xfId="33" applyNumberFormat="1" applyFont="1" applyFill="1" applyBorder="1" applyAlignment="1" applyProtection="1">
      <alignment horizontal="right" vertical="top" wrapText="1"/>
      <protection locked="0"/>
    </xf>
    <xf numFmtId="0" fontId="25" fillId="21" borderId="20" xfId="0" applyFont="1" applyFill="1" applyBorder="1" applyAlignment="1" applyProtection="1">
      <alignment horizontal="center" vertical="center" wrapText="1"/>
      <protection/>
    </xf>
    <xf numFmtId="0" fontId="25" fillId="21" borderId="21" xfId="0" applyFont="1" applyFill="1" applyBorder="1" applyAlignment="1" applyProtection="1">
      <alignment vertical="center" wrapText="1"/>
      <protection/>
    </xf>
    <xf numFmtId="3" fontId="25" fillId="21" borderId="20" xfId="0" applyNumberFormat="1" applyFont="1" applyFill="1" applyBorder="1" applyAlignment="1" applyProtection="1">
      <alignment vertical="center" wrapText="1"/>
      <protection locked="0"/>
    </xf>
    <xf numFmtId="0" fontId="25" fillId="21" borderId="20" xfId="0" applyFont="1" applyFill="1" applyBorder="1" applyAlignment="1" applyProtection="1">
      <alignment horizontal="center" vertical="top" wrapText="1"/>
      <protection/>
    </xf>
    <xf numFmtId="3" fontId="25" fillId="21" borderId="20" xfId="0" applyNumberFormat="1" applyFont="1" applyFill="1" applyBorder="1" applyAlignment="1" applyProtection="1">
      <alignment vertical="top" wrapText="1"/>
      <protection locked="0"/>
    </xf>
    <xf numFmtId="3" fontId="25" fillId="21" borderId="22" xfId="0" applyNumberFormat="1" applyFont="1" applyFill="1" applyBorder="1" applyAlignment="1" applyProtection="1">
      <alignment vertical="top" wrapText="1"/>
      <protection locked="0"/>
    </xf>
    <xf numFmtId="3" fontId="31" fillId="0" borderId="22" xfId="0" applyNumberFormat="1" applyFont="1" applyFill="1" applyBorder="1" applyAlignment="1" applyProtection="1">
      <alignment vertical="top" wrapText="1"/>
      <protection locked="0"/>
    </xf>
    <xf numFmtId="3" fontId="31" fillId="0" borderId="18" xfId="0" applyNumberFormat="1" applyFont="1" applyFill="1" applyBorder="1" applyAlignment="1" applyProtection="1">
      <alignment vertical="top" wrapText="1"/>
      <protection locked="0"/>
    </xf>
    <xf numFmtId="3" fontId="20" fillId="0" borderId="19" xfId="0" applyNumberFormat="1" applyFont="1" applyFill="1" applyBorder="1" applyAlignment="1" applyProtection="1">
      <alignment vertical="top" wrapText="1"/>
      <protection locked="0"/>
    </xf>
    <xf numFmtId="3" fontId="20" fillId="0" borderId="17" xfId="0" applyNumberFormat="1" applyFont="1" applyFill="1" applyBorder="1" applyAlignment="1" applyProtection="1">
      <alignment vertical="top" wrapText="1"/>
      <protection locked="0"/>
    </xf>
    <xf numFmtId="0" fontId="25" fillId="21" borderId="28" xfId="0" applyFont="1" applyFill="1" applyBorder="1" applyAlignment="1" applyProtection="1">
      <alignment horizontal="center" vertical="center" wrapText="1"/>
      <protection/>
    </xf>
    <xf numFmtId="3" fontId="25" fillId="21" borderId="43" xfId="0" applyNumberFormat="1" applyFont="1" applyFill="1" applyBorder="1" applyAlignment="1" applyProtection="1">
      <alignment vertical="center" wrapText="1"/>
      <protection/>
    </xf>
    <xf numFmtId="3" fontId="25" fillId="21" borderId="31" xfId="0" applyNumberFormat="1" applyFont="1" applyFill="1" applyBorder="1" applyAlignment="1" applyProtection="1">
      <alignment vertical="center" wrapText="1"/>
      <protection locked="0"/>
    </xf>
    <xf numFmtId="3" fontId="25" fillId="21" borderId="44" xfId="0" applyNumberFormat="1" applyFont="1" applyFill="1" applyBorder="1" applyAlignment="1" applyProtection="1">
      <alignment vertical="center" wrapText="1"/>
      <protection locked="0"/>
    </xf>
    <xf numFmtId="3" fontId="25" fillId="21" borderId="29" xfId="0" applyNumberFormat="1" applyFont="1" applyFill="1" applyBorder="1" applyAlignment="1" applyProtection="1">
      <alignment vertical="top" wrapText="1"/>
      <protection locked="0"/>
    </xf>
    <xf numFmtId="3" fontId="24" fillId="0" borderId="32" xfId="0" applyNumberFormat="1" applyFont="1" applyFill="1" applyBorder="1" applyAlignment="1" applyProtection="1">
      <alignment vertical="top" wrapTex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24" fillId="0" borderId="45" xfId="0" applyFont="1" applyFill="1" applyBorder="1" applyAlignment="1" applyProtection="1">
      <alignment vertical="top" wrapText="1"/>
      <protection locked="0"/>
    </xf>
    <xf numFmtId="0" fontId="24" fillId="0" borderId="32" xfId="0" applyFont="1" applyFill="1" applyBorder="1" applyAlignment="1" applyProtection="1">
      <alignment vertical="top" wrapText="1"/>
      <protection locked="0"/>
    </xf>
    <xf numFmtId="0" fontId="24" fillId="0" borderId="46" xfId="0" applyFont="1" applyFill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/>
      <protection/>
    </xf>
    <xf numFmtId="0" fontId="0" fillId="25" borderId="47" xfId="0" applyFont="1" applyFill="1" applyBorder="1" applyAlignment="1" applyProtection="1">
      <alignment wrapText="1"/>
      <protection/>
    </xf>
    <xf numFmtId="0" fontId="0" fillId="25" borderId="48" xfId="0" applyFont="1" applyFill="1" applyBorder="1" applyAlignment="1" applyProtection="1">
      <alignment wrapText="1"/>
      <protection/>
    </xf>
    <xf numFmtId="165" fontId="18" fillId="26" borderId="49" xfId="52" applyNumberFormat="1" applyFont="1" applyFill="1" applyBorder="1" applyAlignment="1" applyProtection="1">
      <alignment horizontal="center" vertical="center" wrapText="1"/>
      <protection/>
    </xf>
    <xf numFmtId="165" fontId="18" fillId="26" borderId="37" xfId="52" applyNumberFormat="1" applyFont="1" applyFill="1" applyBorder="1" applyAlignment="1" applyProtection="1">
      <alignment horizontal="center" vertical="center" wrapText="1"/>
      <protection/>
    </xf>
    <xf numFmtId="3" fontId="18" fillId="26" borderId="33" xfId="52" applyNumberFormat="1" applyFont="1" applyFill="1" applyBorder="1" applyAlignment="1" applyProtection="1">
      <alignment horizontal="center" vertical="center" wrapText="1"/>
      <protection/>
    </xf>
    <xf numFmtId="0" fontId="18" fillId="21" borderId="50" xfId="0" applyFont="1" applyFill="1" applyBorder="1" applyAlignment="1" applyProtection="1">
      <alignment horizontal="center" vertical="center"/>
      <protection/>
    </xf>
    <xf numFmtId="0" fontId="28" fillId="21" borderId="51" xfId="0" applyFont="1" applyFill="1" applyBorder="1" applyAlignment="1" applyProtection="1">
      <alignment horizontal="left" vertical="center" wrapText="1" indent="1"/>
      <protection/>
    </xf>
    <xf numFmtId="3" fontId="28" fillId="21" borderId="51" xfId="0" applyNumberFormat="1" applyFont="1" applyFill="1" applyBorder="1" applyAlignment="1" applyProtection="1">
      <alignment vertical="center" wrapText="1"/>
      <protection locked="0"/>
    </xf>
    <xf numFmtId="3" fontId="28" fillId="21" borderId="5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50" xfId="0" applyFont="1" applyFill="1" applyBorder="1" applyAlignment="1" applyProtection="1">
      <alignment horizontal="center" vertical="center"/>
      <protection/>
    </xf>
    <xf numFmtId="0" fontId="32" fillId="0" borderId="51" xfId="0" applyFont="1" applyFill="1" applyBorder="1" applyAlignment="1" applyProtection="1">
      <alignment horizontal="left" vertical="center" wrapText="1" indent="1"/>
      <protection/>
    </xf>
    <xf numFmtId="3" fontId="32" fillId="0" borderId="51" xfId="0" applyNumberFormat="1" applyFont="1" applyFill="1" applyBorder="1" applyAlignment="1" applyProtection="1">
      <alignment vertical="center" wrapText="1"/>
      <protection locked="0"/>
    </xf>
    <xf numFmtId="3" fontId="32" fillId="0" borderId="52" xfId="0" applyNumberFormat="1" applyFont="1" applyFill="1" applyBorder="1" applyAlignment="1" applyProtection="1">
      <alignment vertical="center" wrapText="1"/>
      <protection locked="0"/>
    </xf>
    <xf numFmtId="0" fontId="18" fillId="21" borderId="51" xfId="0" applyFont="1" applyFill="1" applyBorder="1" applyAlignment="1" applyProtection="1">
      <alignment horizontal="left" vertical="center" wrapText="1" indent="1"/>
      <protection/>
    </xf>
    <xf numFmtId="3" fontId="18" fillId="21" borderId="51" xfId="0" applyNumberFormat="1" applyFont="1" applyFill="1" applyBorder="1" applyAlignment="1" applyProtection="1">
      <alignment vertical="center" wrapText="1"/>
      <protection locked="0"/>
    </xf>
    <xf numFmtId="3" fontId="18" fillId="21" borderId="52" xfId="0" applyNumberFormat="1" applyFont="1" applyFill="1" applyBorder="1" applyAlignment="1" applyProtection="1">
      <alignment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/>
      <protection/>
    </xf>
    <xf numFmtId="0" fontId="29" fillId="0" borderId="51" xfId="0" applyFont="1" applyFill="1" applyBorder="1" applyAlignment="1" applyProtection="1">
      <alignment horizontal="left" vertical="center" wrapText="1" indent="1"/>
      <protection/>
    </xf>
    <xf numFmtId="3" fontId="29" fillId="0" borderId="51" xfId="0" applyNumberFormat="1" applyFont="1" applyFill="1" applyBorder="1" applyAlignment="1" applyProtection="1">
      <alignment vertical="center" wrapText="1"/>
      <protection locked="0"/>
    </xf>
    <xf numFmtId="3" fontId="29" fillId="0" borderId="52" xfId="0" applyNumberFormat="1" applyFont="1" applyFill="1" applyBorder="1" applyAlignment="1" applyProtection="1">
      <alignment vertical="center" wrapText="1"/>
      <protection locked="0"/>
    </xf>
    <xf numFmtId="0" fontId="18" fillId="21" borderId="51" xfId="0" applyFont="1" applyFill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3" fontId="20" fillId="0" borderId="51" xfId="0" applyNumberFormat="1" applyFont="1" applyFill="1" applyBorder="1" applyAlignment="1" applyProtection="1">
      <alignment vertical="center" wrapText="1"/>
      <protection locked="0"/>
    </xf>
    <xf numFmtId="3" fontId="20" fillId="0" borderId="52" xfId="0" applyNumberFormat="1" applyFont="1" applyFill="1" applyBorder="1" applyAlignment="1" applyProtection="1">
      <alignment vertical="center" wrapText="1"/>
      <protection locked="0"/>
    </xf>
    <xf numFmtId="0" fontId="28" fillId="0" borderId="51" xfId="0" applyFont="1" applyFill="1" applyBorder="1" applyAlignment="1" applyProtection="1">
      <alignment horizontal="left" vertical="center" wrapText="1" indent="1"/>
      <protection/>
    </xf>
    <xf numFmtId="0" fontId="33" fillId="0" borderId="51" xfId="0" applyFont="1" applyFill="1" applyBorder="1" applyAlignment="1" applyProtection="1">
      <alignment horizontal="left" vertical="center" wrapText="1" indent="2"/>
      <protection/>
    </xf>
    <xf numFmtId="3" fontId="33" fillId="0" borderId="51" xfId="0" applyNumberFormat="1" applyFont="1" applyFill="1" applyBorder="1" applyAlignment="1" applyProtection="1">
      <alignment vertical="center" wrapText="1"/>
      <protection locked="0"/>
    </xf>
    <xf numFmtId="3" fontId="33" fillId="0" borderId="52" xfId="0" applyNumberFormat="1" applyFont="1" applyFill="1" applyBorder="1" applyAlignment="1" applyProtection="1">
      <alignment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/>
      <protection/>
    </xf>
    <xf numFmtId="3" fontId="32" fillId="0" borderId="54" xfId="0" applyNumberFormat="1" applyFont="1" applyFill="1" applyBorder="1" applyAlignment="1" applyProtection="1">
      <alignment vertical="center" wrapText="1"/>
      <protection locked="0"/>
    </xf>
    <xf numFmtId="3" fontId="32" fillId="0" borderId="55" xfId="0" applyNumberFormat="1" applyFont="1" applyFill="1" applyBorder="1" applyAlignment="1" applyProtection="1">
      <alignment vertical="center" wrapText="1"/>
      <protection locked="0"/>
    </xf>
    <xf numFmtId="3" fontId="33" fillId="0" borderId="56" xfId="0" applyNumberFormat="1" applyFont="1" applyFill="1" applyBorder="1" applyAlignment="1" applyProtection="1">
      <alignment vertical="center" wrapText="1"/>
      <protection locked="0"/>
    </xf>
    <xf numFmtId="3" fontId="33" fillId="0" borderId="57" xfId="0" applyNumberFormat="1" applyFont="1" applyFill="1" applyBorder="1" applyAlignment="1" applyProtection="1">
      <alignment vertical="center" wrapText="1"/>
      <protection locked="0"/>
    </xf>
    <xf numFmtId="0" fontId="33" fillId="25" borderId="0" xfId="0" applyFont="1" applyFill="1" applyBorder="1" applyAlignment="1" applyProtection="1">
      <alignment horizontal="left" vertical="center" indent="2"/>
      <protection/>
    </xf>
    <xf numFmtId="0" fontId="33" fillId="25" borderId="0" xfId="0" applyFont="1" applyFill="1" applyBorder="1" applyAlignment="1" applyProtection="1">
      <alignment horizontal="left" vertical="center" wrapText="1" indent="2"/>
      <protection/>
    </xf>
    <xf numFmtId="0" fontId="33" fillId="25" borderId="0" xfId="0" applyFont="1" applyFill="1" applyBorder="1" applyAlignment="1" applyProtection="1">
      <alignment horizontal="left" vertical="center" wrapText="1" indent="1"/>
      <protection/>
    </xf>
    <xf numFmtId="3" fontId="20" fillId="25" borderId="0" xfId="0" applyNumberFormat="1" applyFont="1" applyFill="1" applyBorder="1" applyAlignment="1" applyProtection="1">
      <alignment horizontal="right" vertical="top" indent="1"/>
      <protection/>
    </xf>
    <xf numFmtId="0" fontId="33" fillId="25" borderId="0" xfId="0" applyFont="1" applyFill="1" applyBorder="1" applyAlignment="1" applyProtection="1">
      <alignment horizontal="center" vertical="center"/>
      <protection/>
    </xf>
    <xf numFmtId="0" fontId="33" fillId="25" borderId="0" xfId="0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 applyProtection="1">
      <alignment horizontal="left" vertical="center" indent="2"/>
      <protection/>
    </xf>
    <xf numFmtId="0" fontId="27" fillId="25" borderId="0" xfId="0" applyFont="1" applyFill="1" applyBorder="1" applyAlignment="1" applyProtection="1">
      <alignment horizontal="left" vertical="center" wrapText="1" indent="2"/>
      <protection/>
    </xf>
    <xf numFmtId="3" fontId="20" fillId="25" borderId="0" xfId="0" applyNumberFormat="1" applyFont="1" applyFill="1" applyBorder="1" applyAlignment="1" applyProtection="1">
      <alignment horizontal="center" vertical="top"/>
      <protection/>
    </xf>
    <xf numFmtId="0" fontId="32" fillId="24" borderId="0" xfId="0" applyFont="1" applyFill="1" applyBorder="1" applyAlignment="1" applyProtection="1">
      <alignment horizontal="left" vertical="center" wrapText="1" indent="1"/>
      <protection/>
    </xf>
    <xf numFmtId="0" fontId="33" fillId="24" borderId="0" xfId="0" applyFont="1" applyFill="1" applyBorder="1" applyAlignment="1" applyProtection="1">
      <alignment horizontal="left" vertical="center" wrapText="1" indent="1"/>
      <protection/>
    </xf>
    <xf numFmtId="3" fontId="20" fillId="24" borderId="0" xfId="0" applyNumberFormat="1" applyFont="1" applyFill="1" applyBorder="1" applyAlignment="1" applyProtection="1">
      <alignment horizontal="right" vertical="top" indent="1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36" fillId="0" borderId="41" xfId="52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 wrapText="1" indent="1"/>
      <protection/>
    </xf>
    <xf numFmtId="3" fontId="37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37" fillId="0" borderId="12" xfId="0" applyNumberFormat="1" applyFont="1" applyFill="1" applyBorder="1" applyAlignment="1" applyProtection="1">
      <alignment horizontal="right" vertical="center" wrapText="1" indent="5"/>
      <protection/>
    </xf>
    <xf numFmtId="0" fontId="38" fillId="0" borderId="16" xfId="52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left" vertical="center" wrapText="1" indent="1"/>
      <protection/>
    </xf>
    <xf numFmtId="3" fontId="39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39" fillId="0" borderId="19" xfId="0" applyNumberFormat="1" applyFont="1" applyFill="1" applyBorder="1" applyAlignment="1" applyProtection="1">
      <alignment horizontal="right" vertical="center" wrapText="1" indent="5"/>
      <protection/>
    </xf>
    <xf numFmtId="3" fontId="39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6" fillId="0" borderId="16" xfId="52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left" vertical="center" wrapText="1" indent="1"/>
      <protection/>
    </xf>
    <xf numFmtId="3" fontId="37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37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39" fillId="0" borderId="21" xfId="0" applyFont="1" applyFill="1" applyBorder="1" applyAlignment="1" applyProtection="1">
      <alignment horizontal="left" vertical="center" wrapText="1" indent="1"/>
      <protection/>
    </xf>
    <xf numFmtId="0" fontId="37" fillId="0" borderId="21" xfId="0" applyFont="1" applyFill="1" applyBorder="1" applyAlignment="1" applyProtection="1">
      <alignment horizontal="left" vertical="center" wrapText="1" indent="1"/>
      <protection/>
    </xf>
    <xf numFmtId="0" fontId="36" fillId="0" borderId="20" xfId="52" applyFont="1" applyFill="1" applyBorder="1" applyAlignment="1" applyProtection="1">
      <alignment horizontal="center" vertical="center"/>
      <protection/>
    </xf>
    <xf numFmtId="3" fontId="37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37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38" fillId="0" borderId="20" xfId="52" applyFont="1" applyFill="1" applyBorder="1" applyAlignment="1" applyProtection="1">
      <alignment horizontal="center" vertical="center"/>
      <protection/>
    </xf>
    <xf numFmtId="3" fontId="39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39" fillId="0" borderId="21" xfId="0" applyNumberFormat="1" applyFont="1" applyFill="1" applyBorder="1" applyAlignment="1" applyProtection="1">
      <alignment horizontal="right" vertical="center" wrapText="1" indent="5"/>
      <protection/>
    </xf>
    <xf numFmtId="3" fontId="39" fillId="0" borderId="23" xfId="0" applyNumberFormat="1" applyFont="1" applyFill="1" applyBorder="1" applyAlignment="1" applyProtection="1">
      <alignment horizontal="right" vertical="center" wrapText="1" indent="5"/>
      <protection/>
    </xf>
    <xf numFmtId="0" fontId="38" fillId="0" borderId="21" xfId="0" applyFont="1" applyFill="1" applyBorder="1" applyAlignment="1" applyProtection="1">
      <alignment horizontal="left" vertical="center" wrapText="1" indent="1"/>
      <protection/>
    </xf>
    <xf numFmtId="3" fontId="38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38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39" fillId="0" borderId="21" xfId="0" applyFont="1" applyFill="1" applyBorder="1" applyAlignment="1" applyProtection="1">
      <alignment horizontal="right" vertical="center" wrapText="1" indent="1"/>
      <protection/>
    </xf>
    <xf numFmtId="3" fontId="39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23" xfId="0" applyNumberFormat="1" applyFont="1" applyFill="1" applyBorder="1" applyAlignment="1" applyProtection="1">
      <alignment horizontal="right" vertical="center" indent="1"/>
      <protection/>
    </xf>
    <xf numFmtId="3" fontId="39" fillId="0" borderId="21" xfId="0" applyNumberFormat="1" applyFont="1" applyFill="1" applyBorder="1" applyAlignment="1" applyProtection="1">
      <alignment horizontal="right" vertical="center" indent="1"/>
      <protection/>
    </xf>
    <xf numFmtId="0" fontId="38" fillId="0" borderId="31" xfId="52" applyFont="1" applyFill="1" applyBorder="1" applyAlignment="1" applyProtection="1">
      <alignment horizontal="center" vertical="center"/>
      <protection/>
    </xf>
    <xf numFmtId="0" fontId="39" fillId="0" borderId="58" xfId="0" applyFont="1" applyFill="1" applyBorder="1" applyAlignment="1" applyProtection="1">
      <alignment horizontal="right" vertical="center" wrapText="1" indent="1"/>
      <protection/>
    </xf>
    <xf numFmtId="3" fontId="39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44" xfId="0" applyNumberFormat="1" applyFont="1" applyFill="1" applyBorder="1" applyAlignment="1" applyProtection="1">
      <alignment horizontal="right" vertical="center" indent="1"/>
      <protection/>
    </xf>
    <xf numFmtId="3" fontId="39" fillId="0" borderId="58" xfId="0" applyNumberFormat="1" applyFont="1" applyFill="1" applyBorder="1" applyAlignment="1" applyProtection="1">
      <alignment horizontal="right" vertical="center" indent="1"/>
      <protection/>
    </xf>
    <xf numFmtId="0" fontId="38" fillId="0" borderId="28" xfId="52" applyFont="1" applyFill="1" applyBorder="1" applyAlignment="1" applyProtection="1">
      <alignment horizontal="center" vertical="center"/>
      <protection/>
    </xf>
    <xf numFmtId="3" fontId="39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60" xfId="0" applyNumberFormat="1" applyFont="1" applyFill="1" applyBorder="1" applyAlignment="1" applyProtection="1">
      <alignment horizontal="right" vertical="center" indent="1"/>
      <protection/>
    </xf>
    <xf numFmtId="3" fontId="39" fillId="0" borderId="29" xfId="0" applyNumberFormat="1" applyFont="1" applyFill="1" applyBorder="1" applyAlignment="1" applyProtection="1">
      <alignment horizontal="right" vertical="center" indent="1"/>
      <protection/>
    </xf>
    <xf numFmtId="3" fontId="39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3" fontId="20" fillId="0" borderId="19" xfId="0" applyNumberFormat="1" applyFont="1" applyFill="1" applyBorder="1" applyAlignment="1" applyProtection="1">
      <alignment horizontal="right" vertical="top" wrapText="1"/>
      <protection locked="0"/>
    </xf>
    <xf numFmtId="3" fontId="20" fillId="0" borderId="17" xfId="0" applyNumberFormat="1" applyFont="1" applyBorder="1" applyAlignment="1" applyProtection="1">
      <alignment horizontal="right" vertical="top"/>
      <protection locked="0"/>
    </xf>
    <xf numFmtId="3" fontId="20" fillId="0" borderId="18" xfId="33" applyNumberFormat="1" applyFont="1" applyFill="1" applyBorder="1" applyAlignment="1" applyProtection="1">
      <alignment horizontal="right" vertical="top" wrapText="1"/>
      <protection locked="0"/>
    </xf>
    <xf numFmtId="3" fontId="20" fillId="0" borderId="19" xfId="33" applyNumberFormat="1" applyFont="1" applyFill="1" applyBorder="1" applyAlignment="1" applyProtection="1">
      <alignment horizontal="right" vertical="top" wrapText="1"/>
      <protection locked="0"/>
    </xf>
    <xf numFmtId="3" fontId="20" fillId="0" borderId="17" xfId="0" applyNumberFormat="1" applyFont="1" applyFill="1" applyBorder="1" applyAlignment="1" applyProtection="1">
      <alignment horizontal="right" vertical="top"/>
      <protection locked="0"/>
    </xf>
    <xf numFmtId="49" fontId="20" fillId="24" borderId="28" xfId="0" applyNumberFormat="1" applyFont="1" applyFill="1" applyBorder="1" applyAlignment="1" applyProtection="1">
      <alignment horizontal="center" vertical="top" wrapText="1"/>
      <protection/>
    </xf>
    <xf numFmtId="0" fontId="20" fillId="24" borderId="29" xfId="0" applyFont="1" applyFill="1" applyBorder="1" applyAlignment="1" applyProtection="1">
      <alignment vertical="top" wrapText="1"/>
      <protection/>
    </xf>
    <xf numFmtId="3" fontId="20" fillId="24" borderId="30" xfId="0" applyNumberFormat="1" applyFont="1" applyFill="1" applyBorder="1" applyAlignment="1" applyProtection="1">
      <alignment horizontal="right" vertical="top" wrapText="1"/>
      <protection locked="0"/>
    </xf>
    <xf numFmtId="3" fontId="20" fillId="24" borderId="29" xfId="0" applyNumberFormat="1" applyFont="1" applyFill="1" applyBorder="1" applyAlignment="1" applyProtection="1">
      <alignment horizontal="right" vertical="top" wrapText="1"/>
      <protection locked="0"/>
    </xf>
    <xf numFmtId="3" fontId="18" fillId="26" borderId="0" xfId="52" applyNumberFormat="1" applyFont="1" applyFill="1" applyBorder="1" applyAlignment="1" applyProtection="1">
      <alignment horizontal="center" vertical="top"/>
      <protection/>
    </xf>
    <xf numFmtId="3" fontId="18" fillId="0" borderId="0" xfId="0" applyNumberFormat="1" applyFont="1" applyFill="1" applyBorder="1" applyAlignment="1" applyProtection="1">
      <alignment horizontal="center" vertical="top"/>
      <protection locked="0"/>
    </xf>
    <xf numFmtId="0" fontId="18" fillId="25" borderId="61" xfId="0" applyFont="1" applyFill="1" applyBorder="1" applyAlignment="1" applyProtection="1">
      <alignment horizontal="center" vertical="center"/>
      <protection/>
    </xf>
    <xf numFmtId="0" fontId="18" fillId="25" borderId="36" xfId="0" applyFont="1" applyFill="1" applyBorder="1" applyAlignment="1" applyProtection="1">
      <alignment horizontal="center" vertical="center"/>
      <protection/>
    </xf>
    <xf numFmtId="0" fontId="18" fillId="25" borderId="62" xfId="0" applyFont="1" applyFill="1" applyBorder="1" applyAlignment="1" applyProtection="1">
      <alignment horizontal="left" vertical="center"/>
      <protection/>
    </xf>
    <xf numFmtId="0" fontId="18" fillId="25" borderId="15" xfId="0" applyFont="1" applyFill="1" applyBorder="1" applyAlignment="1" applyProtection="1">
      <alignment horizontal="left" vertical="center"/>
      <protection/>
    </xf>
    <xf numFmtId="3" fontId="34" fillId="25" borderId="0" xfId="0" applyNumberFormat="1" applyFont="1" applyFill="1" applyBorder="1" applyAlignment="1" applyProtection="1">
      <alignment horizontal="center" vertical="top"/>
      <protection/>
    </xf>
    <xf numFmtId="14" fontId="35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25" borderId="0" xfId="0" applyNumberFormat="1" applyFont="1" applyFill="1" applyBorder="1" applyAlignment="1" applyProtection="1">
      <alignment horizontal="center" vertical="top"/>
      <protection/>
    </xf>
    <xf numFmtId="164" fontId="21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233" customWidth="1"/>
    <col min="2" max="2" width="20.8515625" style="233" customWidth="1"/>
    <col min="3" max="3" width="60.00390625" style="233" customWidth="1"/>
    <col min="4" max="6" width="20.140625" style="233" customWidth="1"/>
    <col min="7" max="7" width="9.00390625" style="233" customWidth="1"/>
    <col min="8" max="12" width="9.140625" style="233" customWidth="1"/>
  </cols>
  <sheetData>
    <row r="1" spans="1:12" ht="15">
      <c r="A1" s="1"/>
      <c r="B1" s="2"/>
      <c r="C1" s="2"/>
      <c r="D1" s="2"/>
      <c r="E1" s="2"/>
      <c r="F1" s="3"/>
      <c r="G1" s="4"/>
      <c r="H1" s="5"/>
      <c r="I1" s="5" t="s">
        <v>0</v>
      </c>
      <c r="J1" s="7" t="s">
        <v>383</v>
      </c>
      <c r="K1" s="6"/>
      <c r="L1" s="4"/>
    </row>
    <row r="2" spans="1:12" ht="18.75">
      <c r="A2" s="1"/>
      <c r="B2" s="2"/>
      <c r="C2" s="252" t="s">
        <v>338</v>
      </c>
      <c r="D2" s="252"/>
      <c r="E2" s="252"/>
      <c r="F2" s="252"/>
      <c r="G2" s="4"/>
      <c r="H2" s="5" t="s">
        <v>1</v>
      </c>
      <c r="I2" s="5" t="s">
        <v>2</v>
      </c>
      <c r="J2" s="5" t="s">
        <v>3</v>
      </c>
      <c r="K2" s="7" t="s">
        <v>4</v>
      </c>
      <c r="L2" s="4"/>
    </row>
    <row r="3" spans="1:12" ht="15">
      <c r="A3" s="1"/>
      <c r="B3" s="8"/>
      <c r="C3" s="8"/>
      <c r="D3" s="8"/>
      <c r="E3" s="8"/>
      <c r="F3" s="8"/>
      <c r="G3" s="4"/>
      <c r="H3" s="5"/>
      <c r="I3" s="5"/>
      <c r="J3" s="5"/>
      <c r="K3" s="6"/>
      <c r="L3" s="4"/>
    </row>
    <row r="4" spans="1:12" ht="15">
      <c r="A4" s="1"/>
      <c r="B4" s="9" t="s">
        <v>5</v>
      </c>
      <c r="C4" s="10"/>
      <c r="D4" s="11"/>
      <c r="E4" s="8"/>
      <c r="F4" s="12"/>
      <c r="G4" s="4"/>
      <c r="H4" s="5"/>
      <c r="I4" s="5"/>
      <c r="J4" s="5"/>
      <c r="K4" s="6"/>
      <c r="L4" s="4"/>
    </row>
    <row r="5" spans="1:12" ht="15">
      <c r="A5" s="1"/>
      <c r="B5" s="13"/>
      <c r="C5" s="8"/>
      <c r="D5" s="11"/>
      <c r="E5" s="8"/>
      <c r="F5" s="12"/>
      <c r="G5" s="4"/>
      <c r="H5" s="5"/>
      <c r="I5" s="5"/>
      <c r="J5" s="5"/>
      <c r="K5" s="6"/>
      <c r="L5" s="4"/>
    </row>
    <row r="6" spans="1:12" ht="15">
      <c r="A6" s="1"/>
      <c r="B6" s="14" t="s">
        <v>6</v>
      </c>
      <c r="C6" s="10"/>
      <c r="D6" s="8"/>
      <c r="E6" s="14" t="s">
        <v>7</v>
      </c>
      <c r="F6" s="15"/>
      <c r="G6" s="4"/>
      <c r="H6" s="5"/>
      <c r="I6" s="5"/>
      <c r="J6" s="5"/>
      <c r="K6" s="6"/>
      <c r="L6" s="4"/>
    </row>
    <row r="7" spans="1:12" ht="15">
      <c r="A7" s="1"/>
      <c r="B7" s="14"/>
      <c r="C7" s="8"/>
      <c r="D7" s="8"/>
      <c r="E7" s="8"/>
      <c r="F7" s="12"/>
      <c r="G7" s="4"/>
      <c r="H7" s="5"/>
      <c r="I7" s="5"/>
      <c r="J7" s="5"/>
      <c r="K7" s="6"/>
      <c r="L7" s="4"/>
    </row>
    <row r="8" spans="1:12" ht="15">
      <c r="A8" s="1"/>
      <c r="B8" s="14" t="s">
        <v>8</v>
      </c>
      <c r="C8" s="16">
        <v>2014</v>
      </c>
      <c r="D8" s="8"/>
      <c r="E8" s="11"/>
      <c r="F8" s="12"/>
      <c r="G8" s="4"/>
      <c r="H8" s="5"/>
      <c r="I8" s="5"/>
      <c r="J8" s="5"/>
      <c r="K8" s="6"/>
      <c r="L8" s="4"/>
    </row>
    <row r="9" spans="1:12" ht="15">
      <c r="A9" s="1"/>
      <c r="B9" s="14"/>
      <c r="C9" s="8"/>
      <c r="D9" s="8"/>
      <c r="E9" s="11"/>
      <c r="F9" s="12"/>
      <c r="G9" s="4"/>
      <c r="H9" s="5"/>
      <c r="I9" s="5"/>
      <c r="J9" s="5"/>
      <c r="K9" s="6"/>
      <c r="L9" s="4"/>
    </row>
    <row r="10" spans="1:12" ht="15">
      <c r="A10" s="1"/>
      <c r="B10" s="17" t="s">
        <v>9</v>
      </c>
      <c r="C10" s="18"/>
      <c r="D10" s="8"/>
      <c r="E10" s="8"/>
      <c r="F10" s="12"/>
      <c r="G10" s="4"/>
      <c r="H10" s="5"/>
      <c r="I10" s="5"/>
      <c r="J10" s="5"/>
      <c r="K10" s="6"/>
      <c r="L10" s="4"/>
    </row>
    <row r="11" spans="1:12" ht="15">
      <c r="A11" s="1"/>
      <c r="B11" s="11"/>
      <c r="C11" s="8"/>
      <c r="D11" s="8"/>
      <c r="E11" s="8"/>
      <c r="F11" s="12"/>
      <c r="G11" s="4"/>
      <c r="H11" s="5"/>
      <c r="I11" s="5"/>
      <c r="J11" s="5"/>
      <c r="K11" s="6"/>
      <c r="L11" s="4"/>
    </row>
    <row r="12" spans="1:12" ht="15.75">
      <c r="A12" s="1"/>
      <c r="B12" s="19" t="s">
        <v>10</v>
      </c>
      <c r="C12" s="20"/>
      <c r="D12" s="20"/>
      <c r="E12" s="2"/>
      <c r="F12" s="2"/>
      <c r="G12" s="4"/>
      <c r="H12" s="5"/>
      <c r="I12" s="5"/>
      <c r="J12" s="5"/>
      <c r="K12" s="6"/>
      <c r="L12" s="4"/>
    </row>
    <row r="13" spans="1:12" ht="15.75" thickBot="1">
      <c r="A13" s="1"/>
      <c r="B13" s="21" t="s">
        <v>11</v>
      </c>
      <c r="C13" s="21"/>
      <c r="D13" s="21"/>
      <c r="E13" s="2"/>
      <c r="F13" s="22" t="s">
        <v>12</v>
      </c>
      <c r="G13" s="4"/>
      <c r="H13" s="5"/>
      <c r="I13" s="5"/>
      <c r="J13" s="5"/>
      <c r="K13" s="6"/>
      <c r="L13" s="4"/>
    </row>
    <row r="14" spans="1:12" ht="26.25" thickTop="1">
      <c r="A14" s="1"/>
      <c r="B14" s="245" t="s">
        <v>13</v>
      </c>
      <c r="C14" s="247" t="s">
        <v>14</v>
      </c>
      <c r="D14" s="23" t="s">
        <v>15</v>
      </c>
      <c r="E14" s="24" t="s">
        <v>16</v>
      </c>
      <c r="F14" s="25" t="s">
        <v>17</v>
      </c>
      <c r="G14" s="4"/>
      <c r="H14" s="5"/>
      <c r="I14" s="5"/>
      <c r="J14" s="5"/>
      <c r="K14" s="6"/>
      <c r="L14" s="4"/>
    </row>
    <row r="15" spans="1:12" ht="39" thickBot="1">
      <c r="A15" s="1"/>
      <c r="B15" s="246"/>
      <c r="C15" s="248"/>
      <c r="D15" s="26" t="s">
        <v>18</v>
      </c>
      <c r="E15" s="27"/>
      <c r="F15" s="28" t="s">
        <v>19</v>
      </c>
      <c r="G15" s="4"/>
      <c r="H15" s="5"/>
      <c r="I15" s="5"/>
      <c r="J15" s="5"/>
      <c r="K15" s="6"/>
      <c r="L15" s="4"/>
    </row>
    <row r="16" spans="1:12" ht="15.75" thickTop="1">
      <c r="A16" s="29"/>
      <c r="B16" s="30">
        <v>0</v>
      </c>
      <c r="C16" s="31" t="s">
        <v>20</v>
      </c>
      <c r="D16" s="32">
        <f>+D17+D18+D20+D22+D26+D31+D36</f>
        <v>0</v>
      </c>
      <c r="E16" s="32">
        <f>+E17+E18+E20+E22+E26+E31+E36</f>
        <v>0</v>
      </c>
      <c r="F16" s="33">
        <f>+F17+F18+F20+F22+F26+F31+F36</f>
        <v>0</v>
      </c>
      <c r="G16" s="4"/>
      <c r="H16" s="5" t="str">
        <f>IF(D16=SUM(D17:D18,D20,D22,D26,D31,D36),"OK","ΣΦΑΛΜΑ")</f>
        <v>OK</v>
      </c>
      <c r="I16" s="5" t="str">
        <f>IF(E16=SUM(E17:E18,E20,E22,E26,E31,E36),"OK","ΣΦΑΛΜΑ")</f>
        <v>OK</v>
      </c>
      <c r="J16" s="5" t="str">
        <f>IF(F16=SUM(F17:F18,F20,F22,F26,F31,F36),"OK","ΣΦΑΛΜΑ")</f>
        <v>OK</v>
      </c>
      <c r="K16" s="34" t="s">
        <v>21</v>
      </c>
      <c r="L16" s="4"/>
    </row>
    <row r="17" spans="1:12" ht="15">
      <c r="A17" s="35"/>
      <c r="B17" s="36" t="s">
        <v>22</v>
      </c>
      <c r="C17" s="37" t="s">
        <v>23</v>
      </c>
      <c r="D17" s="38"/>
      <c r="E17" s="39"/>
      <c r="F17" s="40"/>
      <c r="G17" s="4"/>
      <c r="H17" s="5"/>
      <c r="I17" s="5"/>
      <c r="J17" s="5"/>
      <c r="K17" s="6"/>
      <c r="L17" s="4"/>
    </row>
    <row r="18" spans="1:12" ht="15">
      <c r="A18" s="35"/>
      <c r="B18" s="36" t="s">
        <v>24</v>
      </c>
      <c r="C18" s="37" t="s">
        <v>25</v>
      </c>
      <c r="D18" s="38"/>
      <c r="E18" s="39"/>
      <c r="F18" s="40"/>
      <c r="G18" s="4"/>
      <c r="H18" s="5" t="str">
        <f>IF(D18&gt;=D19,"OK","ΣΦΑΛΜΑ")</f>
        <v>OK</v>
      </c>
      <c r="I18" s="5" t="str">
        <f>IF(E18&gt;=E19,"OK","ΣΦΑΛΜΑ")</f>
        <v>OK</v>
      </c>
      <c r="J18" s="5" t="str">
        <f>IF(F18&gt;=F19,"OK","ΣΦΑΛΜΑ")</f>
        <v>OK</v>
      </c>
      <c r="K18" s="6" t="s">
        <v>26</v>
      </c>
      <c r="L18" s="4"/>
    </row>
    <row r="19" spans="1:12" ht="15">
      <c r="A19" s="41"/>
      <c r="B19" s="42" t="s">
        <v>27</v>
      </c>
      <c r="C19" s="43" t="s">
        <v>28</v>
      </c>
      <c r="D19" s="44"/>
      <c r="E19" s="45"/>
      <c r="F19" s="46"/>
      <c r="G19" s="4"/>
      <c r="H19" s="5"/>
      <c r="I19" s="5"/>
      <c r="J19" s="5"/>
      <c r="K19" s="6"/>
      <c r="L19" s="4"/>
    </row>
    <row r="20" spans="1:12" ht="15">
      <c r="A20" s="35"/>
      <c r="B20" s="36" t="s">
        <v>29</v>
      </c>
      <c r="C20" s="37" t="s">
        <v>30</v>
      </c>
      <c r="D20" s="38"/>
      <c r="E20" s="39"/>
      <c r="F20" s="40"/>
      <c r="G20" s="4"/>
      <c r="H20" s="5" t="str">
        <f>IF(D20&gt;=D21,"OK","ΣΦΑΛΜΑ")</f>
        <v>OK</v>
      </c>
      <c r="I20" s="5" t="str">
        <f>IF(E20&gt;=E21,"OK","ΣΦΑΛΜΑ")</f>
        <v>OK</v>
      </c>
      <c r="J20" s="5" t="str">
        <f>IF(F20&gt;=F21,"OK","ΣΦΑΛΜΑ")</f>
        <v>OK</v>
      </c>
      <c r="K20" s="34" t="s">
        <v>31</v>
      </c>
      <c r="L20" s="4"/>
    </row>
    <row r="21" spans="1:12" ht="15">
      <c r="A21" s="41"/>
      <c r="B21" s="42" t="s">
        <v>32</v>
      </c>
      <c r="C21" s="43" t="s">
        <v>33</v>
      </c>
      <c r="D21" s="44"/>
      <c r="E21" s="45"/>
      <c r="F21" s="46"/>
      <c r="G21" s="4"/>
      <c r="H21" s="5"/>
      <c r="I21" s="5"/>
      <c r="J21" s="5"/>
      <c r="K21" s="6"/>
      <c r="L21" s="4"/>
    </row>
    <row r="22" spans="1:12" ht="15">
      <c r="A22" s="35"/>
      <c r="B22" s="36" t="s">
        <v>34</v>
      </c>
      <c r="C22" s="37" t="s">
        <v>35</v>
      </c>
      <c r="D22" s="38"/>
      <c r="E22" s="39"/>
      <c r="F22" s="40"/>
      <c r="G22" s="4"/>
      <c r="H22" s="5" t="str">
        <f>IF(D22&gt;=SUM(D23:D25),"OK","ΣΦΑΛΜΑ")</f>
        <v>OK</v>
      </c>
      <c r="I22" s="5" t="str">
        <f>IF(E22&gt;=SUM(E23:E25),"OK","ΣΦΑΛΜΑ")</f>
        <v>OK</v>
      </c>
      <c r="J22" s="5" t="str">
        <f>IF(F22&gt;=SUM(F23:F25),"OK","ΣΦΑΛΜΑ")</f>
        <v>OK</v>
      </c>
      <c r="K22" s="34" t="s">
        <v>36</v>
      </c>
      <c r="L22" s="4"/>
    </row>
    <row r="23" spans="1:12" ht="15">
      <c r="A23" s="41"/>
      <c r="B23" s="42" t="s">
        <v>37</v>
      </c>
      <c r="C23" s="43" t="s">
        <v>38</v>
      </c>
      <c r="D23" s="44"/>
      <c r="E23" s="45"/>
      <c r="F23" s="46"/>
      <c r="G23" s="4"/>
      <c r="H23" s="5"/>
      <c r="I23" s="5"/>
      <c r="J23" s="5"/>
      <c r="K23" s="6"/>
      <c r="L23" s="4"/>
    </row>
    <row r="24" spans="1:12" ht="15">
      <c r="A24" s="41"/>
      <c r="B24" s="42" t="s">
        <v>39</v>
      </c>
      <c r="C24" s="43" t="s">
        <v>40</v>
      </c>
      <c r="D24" s="44"/>
      <c r="E24" s="45"/>
      <c r="F24" s="46"/>
      <c r="G24" s="4"/>
      <c r="H24" s="5"/>
      <c r="I24" s="5"/>
      <c r="J24" s="5"/>
      <c r="K24" s="6"/>
      <c r="L24" s="4"/>
    </row>
    <row r="25" spans="1:12" ht="15">
      <c r="A25" s="41"/>
      <c r="B25" s="42" t="s">
        <v>41</v>
      </c>
      <c r="C25" s="43" t="s">
        <v>42</v>
      </c>
      <c r="D25" s="44"/>
      <c r="E25" s="45"/>
      <c r="F25" s="46"/>
      <c r="G25" s="4"/>
      <c r="H25" s="5"/>
      <c r="I25" s="5"/>
      <c r="J25" s="5"/>
      <c r="K25" s="6"/>
      <c r="L25" s="4"/>
    </row>
    <row r="26" spans="1:12" ht="15">
      <c r="A26" s="35"/>
      <c r="B26" s="36" t="s">
        <v>43</v>
      </c>
      <c r="C26" s="37" t="s">
        <v>44</v>
      </c>
      <c r="D26" s="38">
        <f>D27+D29+D30</f>
        <v>0</v>
      </c>
      <c r="E26" s="39">
        <f>E27+E29+E30</f>
        <v>0</v>
      </c>
      <c r="F26" s="40">
        <f>F27+F29+F30</f>
        <v>0</v>
      </c>
      <c r="G26" s="4"/>
      <c r="H26" s="5" t="str">
        <f>IF(D26=SUM(D27,D29:D30),"OK","ΣΦΑΛΜΑ")</f>
        <v>OK</v>
      </c>
      <c r="I26" s="5" t="str">
        <f>IF(E26=SUM(E27,E29:E30),"OK","ΣΦΑΛΜΑ")</f>
        <v>OK</v>
      </c>
      <c r="J26" s="5" t="str">
        <f>IF(F26=SUM(F27,F29:F30),"OK","ΣΦΑΛΜΑ")</f>
        <v>OK</v>
      </c>
      <c r="K26" s="34" t="s">
        <v>45</v>
      </c>
      <c r="L26" s="4"/>
    </row>
    <row r="27" spans="1:12" ht="15">
      <c r="A27" s="35"/>
      <c r="B27" s="36" t="s">
        <v>46</v>
      </c>
      <c r="C27" s="43" t="s">
        <v>47</v>
      </c>
      <c r="D27" s="44"/>
      <c r="E27" s="45"/>
      <c r="F27" s="46"/>
      <c r="G27" s="4"/>
      <c r="H27" s="5" t="str">
        <f>IF(D27&gt;=D28,"OK","ΣΦΑΛΜΑ")</f>
        <v>OK</v>
      </c>
      <c r="I27" s="5" t="str">
        <f>IF(E27&gt;=E28,"OK","ΣΦΑΛΜΑ")</f>
        <v>OK</v>
      </c>
      <c r="J27" s="5" t="str">
        <f>IF(F27&gt;=F28,"OK","ΣΦΑΛΜΑ")</f>
        <v>OK</v>
      </c>
      <c r="K27" s="34" t="s">
        <v>348</v>
      </c>
      <c r="L27" s="4"/>
    </row>
    <row r="28" spans="1:12" ht="15">
      <c r="A28" s="35"/>
      <c r="B28" s="47" t="s">
        <v>346</v>
      </c>
      <c r="C28" s="43" t="s">
        <v>347</v>
      </c>
      <c r="D28" s="44"/>
      <c r="E28" s="234"/>
      <c r="F28" s="235"/>
      <c r="G28" s="4"/>
      <c r="H28" s="5"/>
      <c r="I28" s="5"/>
      <c r="J28" s="5"/>
      <c r="K28" s="6"/>
      <c r="L28" s="4"/>
    </row>
    <row r="29" spans="1:12" ht="15">
      <c r="A29" s="35"/>
      <c r="B29" s="36" t="s">
        <v>48</v>
      </c>
      <c r="C29" s="43" t="s">
        <v>49</v>
      </c>
      <c r="D29" s="44"/>
      <c r="E29" s="39"/>
      <c r="F29" s="40"/>
      <c r="G29" s="4"/>
      <c r="H29" s="5"/>
      <c r="I29" s="5"/>
      <c r="J29" s="5"/>
      <c r="K29" s="6"/>
      <c r="L29" s="4"/>
    </row>
    <row r="30" spans="1:12" ht="15">
      <c r="A30" s="35"/>
      <c r="B30" s="36" t="s">
        <v>50</v>
      </c>
      <c r="C30" s="43" t="s">
        <v>51</v>
      </c>
      <c r="D30" s="44"/>
      <c r="E30" s="39"/>
      <c r="F30" s="40"/>
      <c r="G30" s="4"/>
      <c r="H30" s="5"/>
      <c r="I30" s="5"/>
      <c r="J30" s="5"/>
      <c r="K30" s="6"/>
      <c r="L30" s="4"/>
    </row>
    <row r="31" spans="1:12" ht="15">
      <c r="A31" s="35"/>
      <c r="B31" s="36" t="s">
        <v>52</v>
      </c>
      <c r="C31" s="37" t="s">
        <v>53</v>
      </c>
      <c r="D31" s="38"/>
      <c r="E31" s="39"/>
      <c r="F31" s="40"/>
      <c r="G31" s="4"/>
      <c r="H31" s="5" t="str">
        <f>IF(D31&gt;=SUM(D32:D35),"OK","ΣΦΑΛΜΑ")</f>
        <v>OK</v>
      </c>
      <c r="I31" s="5" t="str">
        <f>IF(E31&gt;=SUM(E32:E35),"OK","ΣΦΑΛΜΑ")</f>
        <v>OK</v>
      </c>
      <c r="J31" s="5" t="str">
        <f>IF(F31&gt;=SUM(F32:F35),"OK","ΣΦΑΛΜΑ")</f>
        <v>OK</v>
      </c>
      <c r="K31" s="34" t="s">
        <v>353</v>
      </c>
      <c r="L31" s="4"/>
    </row>
    <row r="32" spans="1:12" ht="15">
      <c r="A32" s="35"/>
      <c r="B32" s="47" t="s">
        <v>349</v>
      </c>
      <c r="C32" s="48" t="s">
        <v>351</v>
      </c>
      <c r="D32" s="236"/>
      <c r="E32" s="237"/>
      <c r="F32" s="238"/>
      <c r="G32" s="4"/>
      <c r="H32" s="5"/>
      <c r="I32" s="5"/>
      <c r="J32" s="5"/>
      <c r="K32" s="34"/>
      <c r="L32" s="4"/>
    </row>
    <row r="33" spans="1:12" ht="25.5">
      <c r="A33" s="35"/>
      <c r="B33" s="47" t="s">
        <v>350</v>
      </c>
      <c r="C33" s="48" t="s">
        <v>352</v>
      </c>
      <c r="D33" s="236"/>
      <c r="E33" s="237"/>
      <c r="F33" s="238"/>
      <c r="G33" s="4"/>
      <c r="H33" s="5"/>
      <c r="I33" s="5"/>
      <c r="J33" s="5"/>
      <c r="K33" s="34"/>
      <c r="L33" s="4"/>
    </row>
    <row r="34" spans="1:12" ht="15">
      <c r="A34" s="35"/>
      <c r="B34" s="47" t="s">
        <v>54</v>
      </c>
      <c r="C34" s="48" t="s">
        <v>55</v>
      </c>
      <c r="D34" s="38"/>
      <c r="E34" s="39"/>
      <c r="F34" s="40"/>
      <c r="G34" s="4"/>
      <c r="H34" s="5"/>
      <c r="I34" s="5"/>
      <c r="J34" s="5"/>
      <c r="K34" s="6"/>
      <c r="L34" s="4"/>
    </row>
    <row r="35" spans="1:12" ht="15">
      <c r="A35" s="41"/>
      <c r="B35" s="42" t="s">
        <v>56</v>
      </c>
      <c r="C35" s="43" t="s">
        <v>57</v>
      </c>
      <c r="D35" s="44"/>
      <c r="E35" s="45"/>
      <c r="F35" s="46"/>
      <c r="G35" s="4"/>
      <c r="H35" s="5"/>
      <c r="I35" s="5"/>
      <c r="J35" s="5"/>
      <c r="K35" s="6"/>
      <c r="L35" s="4"/>
    </row>
    <row r="36" spans="1:12" ht="15">
      <c r="A36" s="35"/>
      <c r="B36" s="36" t="s">
        <v>58</v>
      </c>
      <c r="C36" s="37" t="s">
        <v>59</v>
      </c>
      <c r="D36" s="38"/>
      <c r="E36" s="39"/>
      <c r="F36" s="40"/>
      <c r="G36" s="4"/>
      <c r="H36" s="5" t="str">
        <f>IF(D36&gt;=D37,"OK","ΣΦΑΛΜΑ")</f>
        <v>OK</v>
      </c>
      <c r="I36" s="5" t="str">
        <f>IF(E36&gt;=E37,"OK","ΣΦΑΛΜΑ")</f>
        <v>OK</v>
      </c>
      <c r="J36" s="5" t="str">
        <f>IF(F36&gt;=F37,"OK","ΣΦΑΛΜΑ")</f>
        <v>OK</v>
      </c>
      <c r="K36" s="34" t="s">
        <v>356</v>
      </c>
      <c r="L36" s="4"/>
    </row>
    <row r="37" spans="1:12" ht="25.5">
      <c r="A37" s="35"/>
      <c r="B37" s="47" t="s">
        <v>354</v>
      </c>
      <c r="C37" s="48" t="s">
        <v>355</v>
      </c>
      <c r="D37" s="236"/>
      <c r="E37" s="236"/>
      <c r="F37" s="238"/>
      <c r="G37" s="4"/>
      <c r="H37" s="5"/>
      <c r="I37" s="5"/>
      <c r="J37" s="5"/>
      <c r="K37" s="6"/>
      <c r="L37" s="4"/>
    </row>
    <row r="38" spans="1:12" ht="15">
      <c r="A38" s="29"/>
      <c r="B38" s="49" t="s">
        <v>60</v>
      </c>
      <c r="C38" s="50" t="s">
        <v>61</v>
      </c>
      <c r="D38" s="51">
        <f>+D39+D40+D46+D62+D63+D64</f>
        <v>0</v>
      </c>
      <c r="E38" s="51">
        <f>+E39+E40+E46+E62+E63+E64</f>
        <v>0</v>
      </c>
      <c r="F38" s="52">
        <f>+F39+F40+F46+F62+F63+F64</f>
        <v>0</v>
      </c>
      <c r="G38" s="4"/>
      <c r="H38" s="5" t="str">
        <f>IF(D38=SUM(D39:D40,D46,D62:D64),"OK","ΣΦΑΛΜΑ")</f>
        <v>OK</v>
      </c>
      <c r="I38" s="5" t="str">
        <f>IF(E38=SUM(E39:E40,E46,E62:E64),"OK","ΣΦΑΛΜΑ")</f>
        <v>OK</v>
      </c>
      <c r="J38" s="5" t="str">
        <f>IF(F38=SUM(F39:F40,F46,F62:F64),"OK","ΣΦΑΛΜΑ")</f>
        <v>OK</v>
      </c>
      <c r="K38" s="34" t="s">
        <v>62</v>
      </c>
      <c r="L38" s="4"/>
    </row>
    <row r="39" spans="1:12" ht="15">
      <c r="A39" s="35"/>
      <c r="B39" s="36" t="s">
        <v>63</v>
      </c>
      <c r="C39" s="37" t="s">
        <v>64</v>
      </c>
      <c r="D39" s="38"/>
      <c r="E39" s="39"/>
      <c r="F39" s="40"/>
      <c r="G39" s="4"/>
      <c r="H39" s="5"/>
      <c r="I39" s="5"/>
      <c r="J39" s="5"/>
      <c r="K39" s="6"/>
      <c r="L39" s="4"/>
    </row>
    <row r="40" spans="1:12" ht="15">
      <c r="A40" s="35"/>
      <c r="B40" s="36">
        <v>12</v>
      </c>
      <c r="C40" s="37" t="s">
        <v>65</v>
      </c>
      <c r="D40" s="38"/>
      <c r="E40" s="39"/>
      <c r="F40" s="40"/>
      <c r="G40" s="4"/>
      <c r="H40" s="5" t="str">
        <f>IF(D40=D41,"OK","ΣΦΑΛΜΑ")</f>
        <v>OK</v>
      </c>
      <c r="I40" s="5" t="str">
        <f>IF(E40=E41,"OK","ΣΦΑΛΜΑ")</f>
        <v>OK</v>
      </c>
      <c r="J40" s="5" t="str">
        <f>IF(F40=F41,"OK","ΣΦΑΛΜΑ")</f>
        <v>OK</v>
      </c>
      <c r="K40" s="34" t="s">
        <v>66</v>
      </c>
      <c r="L40" s="4"/>
    </row>
    <row r="41" spans="1:12" ht="15">
      <c r="A41" s="41"/>
      <c r="B41" s="42">
        <v>121</v>
      </c>
      <c r="C41" s="43" t="s">
        <v>67</v>
      </c>
      <c r="D41" s="44"/>
      <c r="E41" s="45"/>
      <c r="F41" s="53"/>
      <c r="G41" s="4"/>
      <c r="H41" s="5" t="str">
        <f>IF(D41=SUM(D42:D44),"OK","ΣΦΑΛΜΑ")</f>
        <v>OK</v>
      </c>
      <c r="I41" s="5" t="str">
        <f>IF(E41=SUM(E42:E44),"OK","ΣΦΑΛΜΑ")</f>
        <v>OK</v>
      </c>
      <c r="J41" s="5" t="str">
        <f>IF(F41=SUM(F42:F44),"OK","ΣΦΑΛΜΑ")</f>
        <v>OK</v>
      </c>
      <c r="K41" s="34" t="s">
        <v>359</v>
      </c>
      <c r="L41" s="4"/>
    </row>
    <row r="42" spans="1:12" ht="15">
      <c r="A42" s="41"/>
      <c r="B42" s="42" t="s">
        <v>68</v>
      </c>
      <c r="C42" s="54" t="s">
        <v>69</v>
      </c>
      <c r="D42" s="55"/>
      <c r="E42" s="56"/>
      <c r="F42" s="57"/>
      <c r="G42" s="4"/>
      <c r="H42" s="5"/>
      <c r="I42" s="5"/>
      <c r="J42" s="5"/>
      <c r="K42" s="6"/>
      <c r="L42" s="4"/>
    </row>
    <row r="43" spans="1:12" ht="15">
      <c r="A43" s="41"/>
      <c r="B43" s="42" t="s">
        <v>70</v>
      </c>
      <c r="C43" s="54" t="s">
        <v>71</v>
      </c>
      <c r="D43" s="55"/>
      <c r="E43" s="56"/>
      <c r="F43" s="57"/>
      <c r="G43" s="4"/>
      <c r="H43" s="5"/>
      <c r="I43" s="5"/>
      <c r="J43" s="5"/>
      <c r="K43" s="6"/>
      <c r="L43" s="4"/>
    </row>
    <row r="44" spans="1:12" ht="15">
      <c r="A44" s="41"/>
      <c r="B44" s="42" t="s">
        <v>357</v>
      </c>
      <c r="C44" s="54" t="s">
        <v>358</v>
      </c>
      <c r="D44" s="60"/>
      <c r="E44" s="61"/>
      <c r="F44" s="62"/>
      <c r="G44" s="4"/>
      <c r="H44" s="5"/>
      <c r="I44" s="5"/>
      <c r="J44" s="5"/>
      <c r="K44" s="6"/>
      <c r="L44" s="4"/>
    </row>
    <row r="45" spans="1:12" ht="15">
      <c r="A45" s="41"/>
      <c r="B45" s="58" t="s">
        <v>72</v>
      </c>
      <c r="C45" s="59" t="s">
        <v>73</v>
      </c>
      <c r="D45" s="60"/>
      <c r="E45" s="61"/>
      <c r="F45" s="62"/>
      <c r="G45" s="4"/>
      <c r="H45" s="5" t="str">
        <f>IF(D41&gt;=D45,"OK","ΣΦΑΛΜΑ")</f>
        <v>OK</v>
      </c>
      <c r="I45" s="5" t="str">
        <f>IF(E41&gt;=E45,"OK","ΣΦΑΛΜΑ")</f>
        <v>OK</v>
      </c>
      <c r="J45" s="5" t="str">
        <f>IF(F41&gt;=F45,"OK","ΣΦΑΛΜΑ")</f>
        <v>OK</v>
      </c>
      <c r="K45" s="34" t="s">
        <v>74</v>
      </c>
      <c r="L45" s="4"/>
    </row>
    <row r="46" spans="1:12" ht="15">
      <c r="A46" s="35"/>
      <c r="B46" s="36">
        <v>13</v>
      </c>
      <c r="C46" s="37" t="s">
        <v>75</v>
      </c>
      <c r="D46" s="38"/>
      <c r="E46" s="39"/>
      <c r="F46" s="40"/>
      <c r="G46" s="4"/>
      <c r="H46" s="5" t="str">
        <f>IF(D46=SUM(D47,D52),"OK","ΣΦΑΛΜΑ")</f>
        <v>OK</v>
      </c>
      <c r="I46" s="5" t="str">
        <f>IF(E46=SUM(E47,E52),"OK","ΣΦΑΛΜΑ")</f>
        <v>OK</v>
      </c>
      <c r="J46" s="5" t="str">
        <f>IF(F46=SUM(F47,F52),"OK","ΣΦΑΛΜΑ")</f>
        <v>OK</v>
      </c>
      <c r="K46" s="34" t="s">
        <v>76</v>
      </c>
      <c r="L46" s="4"/>
    </row>
    <row r="47" spans="1:12" ht="15">
      <c r="A47" s="41"/>
      <c r="B47" s="42">
        <v>131</v>
      </c>
      <c r="C47" s="63" t="s">
        <v>77</v>
      </c>
      <c r="D47" s="44"/>
      <c r="E47" s="45"/>
      <c r="F47" s="53"/>
      <c r="G47" s="4"/>
      <c r="H47" s="5" t="str">
        <f>IF(D47=SUM(D48:D50),"OK","ΣΦΑΛΜΑ")</f>
        <v>OK</v>
      </c>
      <c r="I47" s="5" t="str">
        <f>IF(E47=SUM(E48:E50),"OK","ΣΦΑΛΜΑ")</f>
        <v>OK</v>
      </c>
      <c r="J47" s="5" t="str">
        <f>IF(F47=SUM(F48:F50),"OK","ΣΦΑΛΜΑ")</f>
        <v>OK</v>
      </c>
      <c r="K47" s="34" t="s">
        <v>361</v>
      </c>
      <c r="L47" s="4"/>
    </row>
    <row r="48" spans="1:12" ht="15">
      <c r="A48" s="41"/>
      <c r="B48" s="42" t="s">
        <v>78</v>
      </c>
      <c r="C48" s="54" t="s">
        <v>69</v>
      </c>
      <c r="D48" s="44"/>
      <c r="E48" s="56"/>
      <c r="F48" s="57"/>
      <c r="G48" s="4"/>
      <c r="H48" s="5"/>
      <c r="I48" s="5"/>
      <c r="J48" s="5"/>
      <c r="K48" s="6"/>
      <c r="L48" s="4"/>
    </row>
    <row r="49" spans="1:12" ht="15">
      <c r="A49" s="41"/>
      <c r="B49" s="42" t="s">
        <v>79</v>
      </c>
      <c r="C49" s="54" t="s">
        <v>71</v>
      </c>
      <c r="D49" s="44"/>
      <c r="E49" s="56"/>
      <c r="F49" s="57"/>
      <c r="G49" s="4"/>
      <c r="H49" s="5"/>
      <c r="I49" s="5"/>
      <c r="J49" s="5"/>
      <c r="K49" s="6"/>
      <c r="L49" s="4"/>
    </row>
    <row r="50" spans="1:12" ht="15">
      <c r="A50" s="41"/>
      <c r="B50" s="42" t="s">
        <v>360</v>
      </c>
      <c r="C50" s="54" t="s">
        <v>358</v>
      </c>
      <c r="D50" s="44"/>
      <c r="E50" s="56"/>
      <c r="F50" s="57"/>
      <c r="G50" s="4"/>
      <c r="H50" s="5"/>
      <c r="I50" s="5"/>
      <c r="J50" s="5"/>
      <c r="K50" s="6"/>
      <c r="L50" s="4"/>
    </row>
    <row r="51" spans="1:12" ht="15">
      <c r="A51" s="41"/>
      <c r="B51" s="42" t="s">
        <v>364</v>
      </c>
      <c r="C51" s="43" t="s">
        <v>365</v>
      </c>
      <c r="D51" s="44"/>
      <c r="E51" s="56"/>
      <c r="F51" s="57"/>
      <c r="G51" s="4"/>
      <c r="H51" s="5" t="str">
        <f>IF(D47&gt;=D51,"OK","ΣΦΑΛΜΑ")</f>
        <v>OK</v>
      </c>
      <c r="I51" s="5" t="str">
        <f>IF(E47&gt;=E51,"OK","ΣΦΑΛΜΑ")</f>
        <v>OK</v>
      </c>
      <c r="J51" s="5" t="str">
        <f>IF(F47&gt;=F51,"OK","ΣΦΑΛΜΑ")</f>
        <v>OK</v>
      </c>
      <c r="K51" s="34" t="s">
        <v>366</v>
      </c>
      <c r="L51" s="4"/>
    </row>
    <row r="52" spans="1:12" ht="15">
      <c r="A52" s="41"/>
      <c r="B52" s="42">
        <v>132</v>
      </c>
      <c r="C52" s="63" t="s">
        <v>80</v>
      </c>
      <c r="D52" s="64"/>
      <c r="E52" s="65"/>
      <c r="F52" s="66"/>
      <c r="G52" s="4"/>
      <c r="H52" s="5" t="str">
        <f>IF(D52=SUM(D53:D55),"OK","ΣΦΑΛΜΑ")</f>
        <v>OK</v>
      </c>
      <c r="I52" s="5" t="str">
        <f>IF(E52=SUM(E53:E55),"OK","ΣΦΑΛΜΑ")</f>
        <v>OK</v>
      </c>
      <c r="J52" s="5" t="str">
        <f>IF(F52=SUM(F53:F55),"OK","ΣΦΑΛΜΑ")</f>
        <v>OK</v>
      </c>
      <c r="K52" s="34" t="s">
        <v>363</v>
      </c>
      <c r="L52" s="4"/>
    </row>
    <row r="53" spans="1:12" ht="15">
      <c r="A53" s="41"/>
      <c r="B53" s="42" t="s">
        <v>81</v>
      </c>
      <c r="C53" s="54" t="s">
        <v>69</v>
      </c>
      <c r="D53" s="44"/>
      <c r="E53" s="56"/>
      <c r="F53" s="57"/>
      <c r="G53" s="4"/>
      <c r="H53" s="5"/>
      <c r="I53" s="5"/>
      <c r="J53" s="5"/>
      <c r="K53" s="6"/>
      <c r="L53" s="4"/>
    </row>
    <row r="54" spans="1:12" ht="15">
      <c r="A54" s="41"/>
      <c r="B54" s="42" t="s">
        <v>82</v>
      </c>
      <c r="C54" s="54" t="s">
        <v>71</v>
      </c>
      <c r="D54" s="44"/>
      <c r="E54" s="56"/>
      <c r="F54" s="57"/>
      <c r="G54" s="4"/>
      <c r="H54" s="5"/>
      <c r="I54" s="5"/>
      <c r="J54" s="5"/>
      <c r="K54" s="6"/>
      <c r="L54" s="4"/>
    </row>
    <row r="55" spans="1:12" ht="15">
      <c r="A55" s="41"/>
      <c r="B55" s="42" t="s">
        <v>362</v>
      </c>
      <c r="C55" s="54" t="s">
        <v>358</v>
      </c>
      <c r="D55" s="67"/>
      <c r="E55" s="61"/>
      <c r="F55" s="62"/>
      <c r="G55" s="4"/>
      <c r="H55" s="5"/>
      <c r="I55" s="5"/>
      <c r="J55" s="5"/>
      <c r="K55" s="6"/>
      <c r="L55" s="4"/>
    </row>
    <row r="56" spans="1:12" ht="15">
      <c r="A56" s="41"/>
      <c r="B56" s="58" t="s">
        <v>83</v>
      </c>
      <c r="C56" s="59" t="s">
        <v>84</v>
      </c>
      <c r="D56" s="67"/>
      <c r="E56" s="61"/>
      <c r="F56" s="62"/>
      <c r="G56" s="4"/>
      <c r="H56" s="5" t="str">
        <f>IF(D52&gt;=SUM(D56:D61),"OK","ΣΦΑΛΜΑ")</f>
        <v>OK</v>
      </c>
      <c r="I56" s="5" t="str">
        <f>IF(E52&gt;=SUM(E56:E61),"OK","ΣΦΑΛΜΑ")</f>
        <v>OK</v>
      </c>
      <c r="J56" s="5" t="str">
        <f>IF(F52&gt;=SUM(F56:F61),"OK","ΣΦΑΛΜΑ")</f>
        <v>OK</v>
      </c>
      <c r="K56" s="34" t="s">
        <v>371</v>
      </c>
      <c r="L56" s="4"/>
    </row>
    <row r="57" spans="1:12" ht="15">
      <c r="A57" s="41"/>
      <c r="B57" s="58" t="s">
        <v>85</v>
      </c>
      <c r="C57" s="59" t="s">
        <v>86</v>
      </c>
      <c r="D57" s="67"/>
      <c r="E57" s="61"/>
      <c r="F57" s="62"/>
      <c r="G57" s="4"/>
      <c r="H57" s="5"/>
      <c r="I57" s="5"/>
      <c r="J57" s="5"/>
      <c r="K57" s="6"/>
      <c r="L57" s="4"/>
    </row>
    <row r="58" spans="1:12" ht="15">
      <c r="A58" s="41"/>
      <c r="B58" s="58" t="s">
        <v>87</v>
      </c>
      <c r="C58" s="59" t="s">
        <v>88</v>
      </c>
      <c r="D58" s="67"/>
      <c r="E58" s="61"/>
      <c r="F58" s="62"/>
      <c r="G58" s="4"/>
      <c r="H58" s="5"/>
      <c r="I58" s="5"/>
      <c r="J58" s="5"/>
      <c r="K58" s="6"/>
      <c r="L58" s="4"/>
    </row>
    <row r="59" spans="1:12" ht="15">
      <c r="A59" s="41"/>
      <c r="B59" s="58" t="s">
        <v>89</v>
      </c>
      <c r="C59" s="59" t="s">
        <v>90</v>
      </c>
      <c r="D59" s="67"/>
      <c r="E59" s="61"/>
      <c r="F59" s="62"/>
      <c r="G59" s="4"/>
      <c r="H59" s="5"/>
      <c r="I59" s="5"/>
      <c r="J59" s="5"/>
      <c r="K59" s="6"/>
      <c r="L59" s="4"/>
    </row>
    <row r="60" spans="1:12" ht="25.5">
      <c r="A60" s="41"/>
      <c r="B60" s="58" t="s">
        <v>367</v>
      </c>
      <c r="C60" s="59" t="s">
        <v>369</v>
      </c>
      <c r="D60" s="67"/>
      <c r="E60" s="61"/>
      <c r="F60" s="62"/>
      <c r="G60" s="4"/>
      <c r="H60" s="5"/>
      <c r="I60" s="5"/>
      <c r="J60" s="5"/>
      <c r="K60" s="6"/>
      <c r="L60" s="4"/>
    </row>
    <row r="61" spans="1:12" ht="15">
      <c r="A61" s="41"/>
      <c r="B61" s="58" t="s">
        <v>368</v>
      </c>
      <c r="C61" s="59" t="s">
        <v>370</v>
      </c>
      <c r="D61" s="67"/>
      <c r="E61" s="61"/>
      <c r="F61" s="62"/>
      <c r="G61" s="4"/>
      <c r="H61" s="5"/>
      <c r="I61" s="5"/>
      <c r="J61" s="5"/>
      <c r="K61" s="6"/>
      <c r="L61" s="4"/>
    </row>
    <row r="62" spans="1:12" ht="15">
      <c r="A62" s="35"/>
      <c r="B62" s="68">
        <v>14</v>
      </c>
      <c r="C62" s="37" t="s">
        <v>91</v>
      </c>
      <c r="D62" s="38"/>
      <c r="E62" s="39"/>
      <c r="F62" s="40"/>
      <c r="G62" s="4"/>
      <c r="H62" s="5"/>
      <c r="I62" s="5"/>
      <c r="J62" s="5"/>
      <c r="K62" s="6"/>
      <c r="L62" s="4"/>
    </row>
    <row r="63" spans="1:12" ht="15">
      <c r="A63" s="35"/>
      <c r="B63" s="68" t="s">
        <v>92</v>
      </c>
      <c r="C63" s="37" t="s">
        <v>93</v>
      </c>
      <c r="D63" s="38"/>
      <c r="E63" s="39"/>
      <c r="F63" s="40"/>
      <c r="G63" s="4"/>
      <c r="H63" s="5"/>
      <c r="I63" s="5"/>
      <c r="J63" s="5"/>
      <c r="K63" s="6"/>
      <c r="L63" s="4"/>
    </row>
    <row r="64" spans="1:12" ht="15">
      <c r="A64" s="35"/>
      <c r="B64" s="68" t="s">
        <v>94</v>
      </c>
      <c r="C64" s="37" t="s">
        <v>95</v>
      </c>
      <c r="D64" s="38"/>
      <c r="E64" s="39"/>
      <c r="F64" s="40"/>
      <c r="G64" s="4"/>
      <c r="H64" s="5"/>
      <c r="I64" s="5"/>
      <c r="J64" s="5"/>
      <c r="K64" s="6"/>
      <c r="L64" s="4"/>
    </row>
    <row r="65" spans="1:12" ht="30">
      <c r="A65" s="29"/>
      <c r="B65" s="49">
        <v>2</v>
      </c>
      <c r="C65" s="50" t="s">
        <v>96</v>
      </c>
      <c r="D65" s="51">
        <f>+D66+D68</f>
        <v>0</v>
      </c>
      <c r="E65" s="51">
        <f>+E66+E68</f>
        <v>0</v>
      </c>
      <c r="F65" s="52">
        <f>+F66+F68</f>
        <v>0</v>
      </c>
      <c r="G65" s="4"/>
      <c r="H65" s="5" t="str">
        <f>IF(D65=SUM(D66,D68),"OK","ΣΦΑΛΜΑ")</f>
        <v>OK</v>
      </c>
      <c r="I65" s="5" t="str">
        <f>IF(E65=SUM(E66,E68),"OK","ΣΦΑΛΜΑ")</f>
        <v>OK</v>
      </c>
      <c r="J65" s="5" t="str">
        <f>IF(F65=SUM(F66,F68),"OK","ΣΦΑΛΜΑ")</f>
        <v>OK</v>
      </c>
      <c r="K65" s="34" t="s">
        <v>97</v>
      </c>
      <c r="L65" s="4"/>
    </row>
    <row r="66" spans="1:12" ht="15">
      <c r="A66" s="29"/>
      <c r="B66" s="68" t="s">
        <v>98</v>
      </c>
      <c r="C66" s="37" t="s">
        <v>99</v>
      </c>
      <c r="D66" s="69"/>
      <c r="E66" s="69"/>
      <c r="F66" s="70"/>
      <c r="G66" s="4"/>
      <c r="H66" s="5"/>
      <c r="I66" s="5"/>
      <c r="J66" s="5"/>
      <c r="K66" s="6"/>
      <c r="L66" s="4"/>
    </row>
    <row r="67" spans="1:12" ht="15">
      <c r="A67" s="29"/>
      <c r="B67" s="71">
        <v>2111</v>
      </c>
      <c r="C67" s="48" t="s">
        <v>100</v>
      </c>
      <c r="D67" s="69"/>
      <c r="E67" s="69"/>
      <c r="F67" s="70"/>
      <c r="G67" s="4"/>
      <c r="H67" s="5" t="str">
        <f>IF(D66&gt;=D67,"OK","ΣΦΑΛΜΑ")</f>
        <v>OK</v>
      </c>
      <c r="I67" s="5" t="str">
        <f>IF(E66&gt;=E67,"OK","ΣΦΑΛΜΑ")</f>
        <v>OK</v>
      </c>
      <c r="J67" s="5" t="str">
        <f>IF(F66&gt;=F67,"OK","ΣΦΑΛΜΑ")</f>
        <v>OK</v>
      </c>
      <c r="K67" s="34" t="s">
        <v>101</v>
      </c>
      <c r="L67" s="4"/>
    </row>
    <row r="68" spans="1:12" ht="15">
      <c r="A68" s="29"/>
      <c r="B68" s="68">
        <v>22</v>
      </c>
      <c r="C68" s="37" t="s">
        <v>102</v>
      </c>
      <c r="D68" s="69"/>
      <c r="E68" s="69"/>
      <c r="F68" s="70"/>
      <c r="G68" s="4"/>
      <c r="H68" s="5"/>
      <c r="I68" s="5"/>
      <c r="J68" s="5"/>
      <c r="K68" s="6"/>
      <c r="L68" s="4"/>
    </row>
    <row r="69" spans="1:12" ht="15">
      <c r="A69" s="29"/>
      <c r="B69" s="49">
        <v>3</v>
      </c>
      <c r="C69" s="50" t="s">
        <v>103</v>
      </c>
      <c r="D69" s="51">
        <f>+D70+D71</f>
        <v>0</v>
      </c>
      <c r="E69" s="51">
        <f>+E70+E71</f>
        <v>0</v>
      </c>
      <c r="F69" s="52">
        <f>+F70+F71</f>
        <v>0</v>
      </c>
      <c r="G69" s="4"/>
      <c r="H69" s="5" t="str">
        <f>IF(D69=SUM(D70:D71),"OK","ΣΦΑΛΜΑ")</f>
        <v>OK</v>
      </c>
      <c r="I69" s="5" t="str">
        <f>IF(E69=SUM(E70:E71),"OK","ΣΦΑΛΜΑ")</f>
        <v>OK</v>
      </c>
      <c r="J69" s="5" t="str">
        <f>IF(F69=SUM(F70:F71),"OK","ΣΦΑΛΜΑ")</f>
        <v>OK</v>
      </c>
      <c r="K69" s="34" t="s">
        <v>104</v>
      </c>
      <c r="L69" s="4"/>
    </row>
    <row r="70" spans="1:12" ht="15">
      <c r="A70" s="35"/>
      <c r="B70" s="36">
        <v>31</v>
      </c>
      <c r="C70" s="37" t="s">
        <v>105</v>
      </c>
      <c r="D70" s="38"/>
      <c r="E70" s="39"/>
      <c r="F70" s="40"/>
      <c r="G70" s="4"/>
      <c r="H70" s="5"/>
      <c r="I70" s="5"/>
      <c r="J70" s="5"/>
      <c r="K70" s="6"/>
      <c r="L70" s="4"/>
    </row>
    <row r="71" spans="1:12" ht="25.5">
      <c r="A71" s="35"/>
      <c r="B71" s="36">
        <v>32</v>
      </c>
      <c r="C71" s="72" t="s">
        <v>106</v>
      </c>
      <c r="D71" s="73"/>
      <c r="E71" s="39"/>
      <c r="F71" s="40"/>
      <c r="G71" s="4"/>
      <c r="H71" s="5" t="str">
        <f>IF(D71&gt;=D72,"OK","ΣΦΑΛΜΑ")</f>
        <v>OK</v>
      </c>
      <c r="I71" s="5" t="str">
        <f>IF(E71&gt;=E72,"OK","ΣΦΑΛΜΑ")</f>
        <v>OK</v>
      </c>
      <c r="J71" s="5" t="str">
        <f>IF(F71&gt;=F72,"OK","ΣΦΑΛΜΑ")</f>
        <v>OK</v>
      </c>
      <c r="K71" s="34" t="s">
        <v>107</v>
      </c>
      <c r="L71" s="4"/>
    </row>
    <row r="72" spans="1:12" ht="15">
      <c r="A72" s="35"/>
      <c r="B72" s="47" t="s">
        <v>108</v>
      </c>
      <c r="C72" s="74" t="s">
        <v>109</v>
      </c>
      <c r="D72" s="73"/>
      <c r="E72" s="38"/>
      <c r="F72" s="75"/>
      <c r="G72" s="4"/>
      <c r="H72" s="5"/>
      <c r="I72" s="5"/>
      <c r="J72" s="5"/>
      <c r="K72" s="6"/>
      <c r="L72" s="4"/>
    </row>
    <row r="73" spans="1:12" ht="30">
      <c r="A73" s="29"/>
      <c r="B73" s="49">
        <v>4</v>
      </c>
      <c r="C73" s="50" t="s">
        <v>110</v>
      </c>
      <c r="D73" s="51">
        <f>D74+D75</f>
        <v>0</v>
      </c>
      <c r="E73" s="51">
        <f>E74+E75</f>
        <v>0</v>
      </c>
      <c r="F73" s="76">
        <f>F74+F75</f>
        <v>0</v>
      </c>
      <c r="G73" s="77"/>
      <c r="H73" s="5" t="str">
        <f>IF(D73=SUM(D74:D75),"OK","ΣΦΑΛΜΑ")</f>
        <v>OK</v>
      </c>
      <c r="I73" s="5" t="str">
        <f>IF(E73=SUM(E74:E75),"OK","ΣΦΑΛΜΑ")</f>
        <v>OK</v>
      </c>
      <c r="J73" s="5" t="str">
        <f>IF(F73=SUM(F74:F75),"OK","ΣΦΑΛΜΑ")</f>
        <v>OK</v>
      </c>
      <c r="K73" s="34" t="s">
        <v>111</v>
      </c>
      <c r="L73" s="4"/>
    </row>
    <row r="74" spans="1:12" ht="15">
      <c r="A74" s="41"/>
      <c r="B74" s="78" t="s">
        <v>112</v>
      </c>
      <c r="C74" s="79" t="s">
        <v>113</v>
      </c>
      <c r="D74" s="80"/>
      <c r="E74" s="80"/>
      <c r="F74" s="70"/>
      <c r="G74" s="4"/>
      <c r="H74" s="5"/>
      <c r="I74" s="5"/>
      <c r="J74" s="5"/>
      <c r="K74" s="6"/>
      <c r="L74" s="4"/>
    </row>
    <row r="75" spans="1:12" ht="15">
      <c r="A75" s="41"/>
      <c r="B75" s="78" t="s">
        <v>114</v>
      </c>
      <c r="C75" s="79" t="s">
        <v>115</v>
      </c>
      <c r="D75" s="80"/>
      <c r="E75" s="80"/>
      <c r="F75" s="70"/>
      <c r="G75" s="4"/>
      <c r="H75" s="5" t="str">
        <f>IF(D75&gt;=SUM(D76:D77),"OK","ΣΦΑΛΜΑ")</f>
        <v>OK</v>
      </c>
      <c r="I75" s="5" t="str">
        <f>IF(E75&gt;=SUM(E76:E77),"OK","ΣΦΑΛΜΑ")</f>
        <v>OK</v>
      </c>
      <c r="J75" s="5" t="str">
        <f>IF(F75&gt;=SUM(F76:F77),"OK","ΣΦΑΛΜΑ")</f>
        <v>OK</v>
      </c>
      <c r="K75" s="34" t="s">
        <v>376</v>
      </c>
      <c r="L75" s="4"/>
    </row>
    <row r="76" spans="1:12" ht="25.5">
      <c r="A76" s="41"/>
      <c r="B76" s="239" t="s">
        <v>372</v>
      </c>
      <c r="C76" s="240" t="s">
        <v>374</v>
      </c>
      <c r="D76" s="241"/>
      <c r="E76" s="241"/>
      <c r="F76" s="242"/>
      <c r="G76" s="4"/>
      <c r="H76" s="5"/>
      <c r="I76" s="5"/>
      <c r="J76" s="5"/>
      <c r="K76" s="6"/>
      <c r="L76" s="4"/>
    </row>
    <row r="77" spans="1:12" ht="15">
      <c r="A77" s="41"/>
      <c r="B77" s="239" t="s">
        <v>373</v>
      </c>
      <c r="C77" s="240" t="s">
        <v>375</v>
      </c>
      <c r="D77" s="241"/>
      <c r="E77" s="241"/>
      <c r="F77" s="242"/>
      <c r="G77" s="4"/>
      <c r="H77" s="5"/>
      <c r="I77" s="5"/>
      <c r="J77" s="5"/>
      <c r="K77" s="6"/>
      <c r="L77" s="4"/>
    </row>
    <row r="78" spans="1:12" ht="15.75" thickBot="1">
      <c r="A78" s="29"/>
      <c r="B78" s="81">
        <v>5</v>
      </c>
      <c r="C78" s="82" t="s">
        <v>116</v>
      </c>
      <c r="D78" s="83">
        <f>+D79</f>
        <v>0</v>
      </c>
      <c r="E78" s="84">
        <f>+E79</f>
        <v>0</v>
      </c>
      <c r="F78" s="85">
        <f>+F79</f>
        <v>0</v>
      </c>
      <c r="G78" s="4"/>
      <c r="H78" s="5" t="str">
        <f>IF(D78=D79,"OK","ΣΦΑΛΜΑ")</f>
        <v>OK</v>
      </c>
      <c r="I78" s="5" t="str">
        <f>IF(E78=E79,"OK","ΣΦΑΛΜΑ")</f>
        <v>OK</v>
      </c>
      <c r="J78" s="5" t="str">
        <f>IF(F78=F79,"OK","ΣΦΑΛΜΑ")</f>
        <v>OK</v>
      </c>
      <c r="K78" s="34" t="s">
        <v>117</v>
      </c>
      <c r="L78" s="4"/>
    </row>
    <row r="79" spans="1:12" ht="16.5" thickBot="1" thickTop="1">
      <c r="A79" s="29"/>
      <c r="B79" s="86" t="s">
        <v>118</v>
      </c>
      <c r="C79" s="87" t="s">
        <v>119</v>
      </c>
      <c r="D79" s="88">
        <f>D80+D81</f>
        <v>0</v>
      </c>
      <c r="E79" s="89">
        <f>E80+E81</f>
        <v>0</v>
      </c>
      <c r="F79" s="90">
        <f>F80+F81</f>
        <v>0</v>
      </c>
      <c r="G79" s="4"/>
      <c r="H79" s="5" t="str">
        <f>IF(D79=SUM(D80:D81),"OK","ΣΦΑΛΜΑ")</f>
        <v>OK</v>
      </c>
      <c r="I79" s="5" t="str">
        <f>IF(E79=SUM(E80:E81),"OK","ΣΦΑΛΜΑ")</f>
        <v>OK</v>
      </c>
      <c r="J79" s="5" t="str">
        <f>IF(F79=SUM(F80:F81),"OK","ΣΦΑΛΜΑ")</f>
        <v>OK</v>
      </c>
      <c r="K79" s="34" t="s">
        <v>120</v>
      </c>
      <c r="L79" s="4"/>
    </row>
    <row r="80" spans="1:12" ht="16.5" thickBot="1" thickTop="1">
      <c r="A80" s="41"/>
      <c r="B80" s="91" t="s">
        <v>121</v>
      </c>
      <c r="C80" s="92" t="s">
        <v>122</v>
      </c>
      <c r="D80" s="93"/>
      <c r="E80" s="94"/>
      <c r="F80" s="95"/>
      <c r="G80" s="4"/>
      <c r="H80" s="5"/>
      <c r="I80" s="5"/>
      <c r="J80" s="5"/>
      <c r="K80" s="6"/>
      <c r="L80" s="4"/>
    </row>
    <row r="81" spans="1:12" ht="16.5" thickBot="1" thickTop="1">
      <c r="A81" s="41"/>
      <c r="B81" s="91" t="s">
        <v>123</v>
      </c>
      <c r="C81" s="92" t="s">
        <v>124</v>
      </c>
      <c r="D81" s="96"/>
      <c r="E81" s="97"/>
      <c r="F81" s="90"/>
      <c r="G81" s="4"/>
      <c r="H81" s="5"/>
      <c r="I81" s="5"/>
      <c r="J81" s="5"/>
      <c r="K81" s="6"/>
      <c r="L81" s="4"/>
    </row>
    <row r="82" spans="1:12" ht="16.5" thickBot="1" thickTop="1">
      <c r="A82" s="29"/>
      <c r="B82" s="86" t="s">
        <v>125</v>
      </c>
      <c r="C82" s="98" t="s">
        <v>339</v>
      </c>
      <c r="D82" s="99">
        <f>D16+D38+D65+D69+D73+D78</f>
        <v>0</v>
      </c>
      <c r="E82" s="100">
        <f>E16+E38+E65+E69+E73+E78</f>
        <v>0</v>
      </c>
      <c r="F82" s="101">
        <f>F16+F38+F65+F69+F73+F78</f>
        <v>0</v>
      </c>
      <c r="G82" s="4"/>
      <c r="H82" s="5" t="str">
        <f>IF(D82=SUM(D16,D38,D65,D69,D73,D78),"OK","ΣΦΑΛΜΑ")</f>
        <v>OK</v>
      </c>
      <c r="I82" s="5" t="str">
        <f>IF(E82=SUM(E16,E38,E65,E69,E73,E78),"OK","ΣΦΑΛΜΑ")</f>
        <v>OK</v>
      </c>
      <c r="J82" s="5" t="str">
        <f>IF(F82=SUM(F16,F38,F65,F69,F73,F78),"OK","ΣΦΑΛΜΑ")</f>
        <v>OK</v>
      </c>
      <c r="K82" s="34" t="s">
        <v>126</v>
      </c>
      <c r="L82" s="4"/>
    </row>
    <row r="83" spans="1:12" ht="16.5" thickBot="1" thickTop="1">
      <c r="A83" s="29"/>
      <c r="B83" s="86" t="s">
        <v>127</v>
      </c>
      <c r="C83" s="98" t="s">
        <v>128</v>
      </c>
      <c r="D83" s="99">
        <f>D82-D78</f>
        <v>0</v>
      </c>
      <c r="E83" s="100">
        <f>E82-E78</f>
        <v>0</v>
      </c>
      <c r="F83" s="102">
        <f>F82-F78</f>
        <v>0</v>
      </c>
      <c r="G83" s="4"/>
      <c r="H83" s="5" t="str">
        <f>IF(D83=D82-D78,"OK","ΣΦΑΛΜΑ")</f>
        <v>OK</v>
      </c>
      <c r="I83" s="5" t="str">
        <f>IF(E83=E82-E78,"OK","ΣΦΑΛΜΑ")</f>
        <v>OK</v>
      </c>
      <c r="J83" s="5" t="str">
        <f>IF(F83=F82-F78,"OK","ΣΦΑΛΜΑ")</f>
        <v>OK</v>
      </c>
      <c r="K83" s="34" t="s">
        <v>129</v>
      </c>
      <c r="L83" s="4"/>
    </row>
    <row r="84" spans="1:12" ht="15.75" thickTop="1">
      <c r="A84" s="29"/>
      <c r="B84" s="2"/>
      <c r="C84" s="2"/>
      <c r="D84" s="2"/>
      <c r="E84" s="2"/>
      <c r="F84" s="2"/>
      <c r="G84" s="4"/>
      <c r="H84" s="5"/>
      <c r="I84" s="5"/>
      <c r="J84" s="5"/>
      <c r="K84" s="6"/>
      <c r="L84" s="4"/>
    </row>
    <row r="85" spans="1:12" ht="15.75" thickBot="1">
      <c r="A85" s="29"/>
      <c r="B85" s="21" t="s">
        <v>130</v>
      </c>
      <c r="C85" s="21"/>
      <c r="D85" s="21"/>
      <c r="E85" s="21"/>
      <c r="F85" s="103"/>
      <c r="G85" s="4"/>
      <c r="H85" s="5"/>
      <c r="I85" s="5"/>
      <c r="J85" s="5"/>
      <c r="K85" s="6"/>
      <c r="L85" s="4"/>
    </row>
    <row r="86" spans="1:12" ht="26.25" thickTop="1">
      <c r="A86" s="29"/>
      <c r="B86" s="245" t="s">
        <v>13</v>
      </c>
      <c r="C86" s="247" t="s">
        <v>14</v>
      </c>
      <c r="D86" s="23" t="s">
        <v>15</v>
      </c>
      <c r="E86" s="24" t="s">
        <v>16</v>
      </c>
      <c r="F86" s="25" t="s">
        <v>17</v>
      </c>
      <c r="G86" s="4"/>
      <c r="H86" s="5"/>
      <c r="I86" s="5"/>
      <c r="J86" s="5"/>
      <c r="K86" s="6"/>
      <c r="L86" s="4"/>
    </row>
    <row r="87" spans="1:12" ht="39" thickBot="1">
      <c r="A87" s="35"/>
      <c r="B87" s="246"/>
      <c r="C87" s="248"/>
      <c r="D87" s="26" t="s">
        <v>18</v>
      </c>
      <c r="E87" s="27"/>
      <c r="F87" s="28" t="s">
        <v>19</v>
      </c>
      <c r="G87" s="4"/>
      <c r="H87" s="5"/>
      <c r="I87" s="5"/>
      <c r="J87" s="5"/>
      <c r="K87" s="6"/>
      <c r="L87" s="4"/>
    </row>
    <row r="88" spans="1:12" ht="15.75" thickTop="1">
      <c r="A88" s="29"/>
      <c r="B88" s="104">
        <v>6</v>
      </c>
      <c r="C88" s="105" t="s">
        <v>131</v>
      </c>
      <c r="D88" s="106">
        <f>+D89+D103+D105+D106+D110+D111+D123+D124+D138</f>
        <v>0</v>
      </c>
      <c r="E88" s="106">
        <f>+E89+E103+E105+E106+E110+E111+E123+E124+E138</f>
        <v>0</v>
      </c>
      <c r="F88" s="107">
        <f>+F89+F103+F105+F106+F110+F111+F123+F124+F138</f>
        <v>0</v>
      </c>
      <c r="G88" s="4"/>
      <c r="H88" s="5" t="str">
        <f>IF(D88=SUM(D89,D103,D105,D106,D110,D111,D123,D124,D138),"OK","ΣΦΑΛΜΑ")</f>
        <v>OK</v>
      </c>
      <c r="I88" s="5" t="str">
        <f>IF(E88=SUM(E89,E103,E105,E106,E110,E111,E123,E124,E138),"OK","ΣΦΑΛΜΑ")</f>
        <v>OK</v>
      </c>
      <c r="J88" s="5" t="str">
        <f>IF(F88=SUM(F89,F103,F105,F106,F110,F111,F123,F124,F138),"OK","ΣΦΑΛΜΑ")</f>
        <v>OK</v>
      </c>
      <c r="K88" s="34" t="s">
        <v>132</v>
      </c>
      <c r="L88" s="4"/>
    </row>
    <row r="89" spans="1:12" ht="15">
      <c r="A89" s="29"/>
      <c r="B89" s="108">
        <v>60</v>
      </c>
      <c r="C89" s="63" t="s">
        <v>133</v>
      </c>
      <c r="D89" s="109">
        <f>D90+D91+D92+D93+D94+D101+D102</f>
        <v>0</v>
      </c>
      <c r="E89" s="110">
        <f>E90+E91+E92+E93+E94+E101+E102</f>
        <v>0</v>
      </c>
      <c r="F89" s="111">
        <f>F90+F91+F92+F93+F94+F101+F102</f>
        <v>0</v>
      </c>
      <c r="G89" s="4"/>
      <c r="H89" s="5" t="str">
        <f>IF(D89=SUM(D90:D94,D101:D102),"OK","ΣΦΑΛΜΑ")</f>
        <v>OK</v>
      </c>
      <c r="I89" s="5" t="str">
        <f>IF(E89=SUM(E90:E94,E101:E102),"OK","ΣΦΑΛΜΑ")</f>
        <v>OK</v>
      </c>
      <c r="J89" s="5" t="str">
        <f>IF(F89=SUM(F90:F94,F101:F102),"OK","ΣΦΑΛΜΑ")</f>
        <v>OK</v>
      </c>
      <c r="K89" s="34" t="s">
        <v>134</v>
      </c>
      <c r="L89" s="4"/>
    </row>
    <row r="90" spans="1:12" ht="15">
      <c r="A90" s="41"/>
      <c r="B90" s="112">
        <v>601</v>
      </c>
      <c r="C90" s="43" t="s">
        <v>135</v>
      </c>
      <c r="D90" s="113"/>
      <c r="E90" s="114"/>
      <c r="F90" s="115"/>
      <c r="G90" s="4"/>
      <c r="H90" s="5"/>
      <c r="I90" s="5"/>
      <c r="J90" s="5"/>
      <c r="K90" s="6"/>
      <c r="L90" s="4"/>
    </row>
    <row r="91" spans="1:12" ht="15">
      <c r="A91" s="41"/>
      <c r="B91" s="112">
        <v>602</v>
      </c>
      <c r="C91" s="43" t="s">
        <v>136</v>
      </c>
      <c r="D91" s="113"/>
      <c r="E91" s="114"/>
      <c r="F91" s="115"/>
      <c r="G91" s="4"/>
      <c r="H91" s="5"/>
      <c r="I91" s="5"/>
      <c r="J91" s="5"/>
      <c r="K91" s="6"/>
      <c r="L91" s="4"/>
    </row>
    <row r="92" spans="1:12" ht="15">
      <c r="A92" s="41"/>
      <c r="B92" s="112">
        <v>603</v>
      </c>
      <c r="C92" s="43" t="s">
        <v>137</v>
      </c>
      <c r="D92" s="113"/>
      <c r="E92" s="114"/>
      <c r="F92" s="115"/>
      <c r="G92" s="4"/>
      <c r="H92" s="5"/>
      <c r="I92" s="5"/>
      <c r="J92" s="5"/>
      <c r="K92" s="6"/>
      <c r="L92" s="4"/>
    </row>
    <row r="93" spans="1:12" ht="25.5">
      <c r="A93" s="41"/>
      <c r="B93" s="112">
        <v>604</v>
      </c>
      <c r="C93" s="43" t="s">
        <v>138</v>
      </c>
      <c r="D93" s="113"/>
      <c r="E93" s="114"/>
      <c r="F93" s="115"/>
      <c r="G93" s="4"/>
      <c r="H93" s="5"/>
      <c r="I93" s="5"/>
      <c r="J93" s="5"/>
      <c r="K93" s="6"/>
      <c r="L93" s="4"/>
    </row>
    <row r="94" spans="1:12" ht="15">
      <c r="A94" s="41"/>
      <c r="B94" s="112">
        <v>605</v>
      </c>
      <c r="C94" s="43" t="s">
        <v>139</v>
      </c>
      <c r="D94" s="38">
        <f>D95+D96+D97+D98+D99+D100</f>
        <v>0</v>
      </c>
      <c r="E94" s="39">
        <f>E95+E96+E97+E98+E99+E100</f>
        <v>0</v>
      </c>
      <c r="F94" s="40">
        <f>F95+F96+F97+F98+F99+F100</f>
        <v>0</v>
      </c>
      <c r="G94" s="4"/>
      <c r="H94" s="5" t="str">
        <f>IF(D94=SUM(D95:D100),"OK","ΣΦΑΛΜΑ")</f>
        <v>OK</v>
      </c>
      <c r="I94" s="5" t="str">
        <f>IF(E94=SUM(E95:E100),"OK","ΣΦΑΛΜΑ")</f>
        <v>OK</v>
      </c>
      <c r="J94" s="5" t="str">
        <f>IF(F94=SUM(F95:F100),"OK","ΣΦΑΛΜΑ")</f>
        <v>OK</v>
      </c>
      <c r="K94" s="34" t="s">
        <v>140</v>
      </c>
      <c r="L94" s="4"/>
    </row>
    <row r="95" spans="1:12" ht="15">
      <c r="A95" s="41"/>
      <c r="B95" s="112">
        <v>6051</v>
      </c>
      <c r="C95" s="43" t="s">
        <v>141</v>
      </c>
      <c r="D95" s="113"/>
      <c r="E95" s="114"/>
      <c r="F95" s="115"/>
      <c r="G95" s="4"/>
      <c r="H95" s="5"/>
      <c r="I95" s="5"/>
      <c r="J95" s="5"/>
      <c r="K95" s="6"/>
      <c r="L95" s="4"/>
    </row>
    <row r="96" spans="1:12" ht="15">
      <c r="A96" s="41"/>
      <c r="B96" s="112">
        <v>6052</v>
      </c>
      <c r="C96" s="43" t="s">
        <v>142</v>
      </c>
      <c r="D96" s="113"/>
      <c r="E96" s="114"/>
      <c r="F96" s="115"/>
      <c r="G96" s="4"/>
      <c r="H96" s="5"/>
      <c r="I96" s="5"/>
      <c r="J96" s="5"/>
      <c r="K96" s="6"/>
      <c r="L96" s="4"/>
    </row>
    <row r="97" spans="1:12" ht="15">
      <c r="A97" s="41"/>
      <c r="B97" s="112">
        <v>6053</v>
      </c>
      <c r="C97" s="43" t="s">
        <v>143</v>
      </c>
      <c r="D97" s="113"/>
      <c r="E97" s="114"/>
      <c r="F97" s="115"/>
      <c r="G97" s="4"/>
      <c r="H97" s="5"/>
      <c r="I97" s="5"/>
      <c r="J97" s="5"/>
      <c r="K97" s="6"/>
      <c r="L97" s="4"/>
    </row>
    <row r="98" spans="1:12" ht="15">
      <c r="A98" s="41"/>
      <c r="B98" s="112">
        <v>6054</v>
      </c>
      <c r="C98" s="43" t="s">
        <v>144</v>
      </c>
      <c r="D98" s="113"/>
      <c r="E98" s="114"/>
      <c r="F98" s="115"/>
      <c r="G98" s="4"/>
      <c r="H98" s="5"/>
      <c r="I98" s="5"/>
      <c r="J98" s="5"/>
      <c r="K98" s="6"/>
      <c r="L98" s="4"/>
    </row>
    <row r="99" spans="1:12" ht="15">
      <c r="A99" s="41"/>
      <c r="B99" s="112">
        <v>6055</v>
      </c>
      <c r="C99" s="43" t="s">
        <v>145</v>
      </c>
      <c r="D99" s="113"/>
      <c r="E99" s="114"/>
      <c r="F99" s="115"/>
      <c r="G99" s="4"/>
      <c r="H99" s="5"/>
      <c r="I99" s="5"/>
      <c r="J99" s="5"/>
      <c r="K99" s="6"/>
      <c r="L99" s="4"/>
    </row>
    <row r="100" spans="1:12" ht="15">
      <c r="A100" s="41"/>
      <c r="B100" s="112">
        <v>6056</v>
      </c>
      <c r="C100" s="43" t="s">
        <v>146</v>
      </c>
      <c r="D100" s="113"/>
      <c r="E100" s="114"/>
      <c r="F100" s="115"/>
      <c r="G100" s="4"/>
      <c r="H100" s="5"/>
      <c r="I100" s="5"/>
      <c r="J100" s="5"/>
      <c r="K100" s="6"/>
      <c r="L100" s="4"/>
    </row>
    <row r="101" spans="1:12" ht="15">
      <c r="A101" s="41"/>
      <c r="B101" s="112">
        <v>606</v>
      </c>
      <c r="C101" s="43" t="s">
        <v>147</v>
      </c>
      <c r="D101" s="113"/>
      <c r="E101" s="114"/>
      <c r="F101" s="115"/>
      <c r="G101" s="4"/>
      <c r="H101" s="5"/>
      <c r="I101" s="5"/>
      <c r="J101" s="5"/>
      <c r="K101" s="6"/>
      <c r="L101" s="4"/>
    </row>
    <row r="102" spans="1:12" ht="15">
      <c r="A102" s="41"/>
      <c r="B102" s="112">
        <v>607</v>
      </c>
      <c r="C102" s="43" t="s">
        <v>148</v>
      </c>
      <c r="D102" s="113"/>
      <c r="E102" s="114"/>
      <c r="F102" s="115"/>
      <c r="G102" s="4"/>
      <c r="H102" s="5"/>
      <c r="I102" s="5"/>
      <c r="J102" s="5"/>
      <c r="K102" s="6"/>
      <c r="L102" s="4"/>
    </row>
    <row r="103" spans="1:12" ht="15">
      <c r="A103" s="29"/>
      <c r="B103" s="116">
        <v>61</v>
      </c>
      <c r="C103" s="63" t="s">
        <v>149</v>
      </c>
      <c r="D103" s="109"/>
      <c r="E103" s="110"/>
      <c r="F103" s="111"/>
      <c r="G103" s="4"/>
      <c r="H103" s="5" t="str">
        <f>IF(D103&gt;=D104,"OK","ΣΦΑΛΜΑ")</f>
        <v>OK</v>
      </c>
      <c r="I103" s="5" t="str">
        <f>IF(E103&gt;=E104,"OK","ΣΦΑΛΜΑ")</f>
        <v>OK</v>
      </c>
      <c r="J103" s="5" t="str">
        <f>IF(F103&gt;=F104,"OK","ΣΦΑΛΜΑ")</f>
        <v>OK</v>
      </c>
      <c r="K103" s="34" t="s">
        <v>150</v>
      </c>
      <c r="L103" s="4"/>
    </row>
    <row r="104" spans="1:12" ht="15">
      <c r="A104" s="29"/>
      <c r="B104" s="112">
        <v>612</v>
      </c>
      <c r="C104" s="43" t="s">
        <v>151</v>
      </c>
      <c r="D104" s="109"/>
      <c r="E104" s="110"/>
      <c r="F104" s="111"/>
      <c r="G104" s="4"/>
      <c r="H104" s="5"/>
      <c r="I104" s="5"/>
      <c r="J104" s="5"/>
      <c r="K104" s="6"/>
      <c r="L104" s="4"/>
    </row>
    <row r="105" spans="1:12" ht="15">
      <c r="A105" s="29"/>
      <c r="B105" s="116">
        <v>62</v>
      </c>
      <c r="C105" s="63" t="s">
        <v>152</v>
      </c>
      <c r="D105" s="109"/>
      <c r="E105" s="110"/>
      <c r="F105" s="111"/>
      <c r="G105" s="4"/>
      <c r="H105" s="5"/>
      <c r="I105" s="5"/>
      <c r="J105" s="5"/>
      <c r="K105" s="6"/>
      <c r="L105" s="4"/>
    </row>
    <row r="106" spans="1:12" ht="15">
      <c r="A106" s="29"/>
      <c r="B106" s="116">
        <v>63</v>
      </c>
      <c r="C106" s="63" t="s">
        <v>153</v>
      </c>
      <c r="D106" s="38">
        <f>D107+D108+D109</f>
        <v>0</v>
      </c>
      <c r="E106" s="39">
        <f>E107+E108+E109</f>
        <v>0</v>
      </c>
      <c r="F106" s="40">
        <f>F107+F108+F109</f>
        <v>0</v>
      </c>
      <c r="G106" s="4"/>
      <c r="H106" s="5" t="str">
        <f>IF(D106=SUM(D107:D109),"OK","ΣΦΑΛΜΑ")</f>
        <v>OK</v>
      </c>
      <c r="I106" s="5" t="str">
        <f>IF(E106=SUM(E107:E109),"OK","ΣΦΑΛΜΑ")</f>
        <v>OK</v>
      </c>
      <c r="J106" s="5" t="str">
        <f>IF(F106=SUM(F107:F109),"OK","ΣΦΑΛΜΑ")</f>
        <v>OK</v>
      </c>
      <c r="K106" s="34" t="s">
        <v>154</v>
      </c>
      <c r="L106" s="4"/>
    </row>
    <row r="107" spans="1:12" ht="15">
      <c r="A107" s="29"/>
      <c r="B107" s="112">
        <v>631</v>
      </c>
      <c r="C107" s="43" t="s">
        <v>155</v>
      </c>
      <c r="D107" s="109"/>
      <c r="E107" s="110"/>
      <c r="F107" s="111"/>
      <c r="G107" s="4"/>
      <c r="H107" s="5"/>
      <c r="I107" s="5"/>
      <c r="J107" s="5"/>
      <c r="K107" s="6"/>
      <c r="L107" s="4"/>
    </row>
    <row r="108" spans="1:12" ht="15">
      <c r="A108" s="29"/>
      <c r="B108" s="112">
        <v>632</v>
      </c>
      <c r="C108" s="43" t="s">
        <v>156</v>
      </c>
      <c r="D108" s="109"/>
      <c r="E108" s="110"/>
      <c r="F108" s="111"/>
      <c r="G108" s="4"/>
      <c r="H108" s="5"/>
      <c r="I108" s="5"/>
      <c r="J108" s="5"/>
      <c r="K108" s="6"/>
      <c r="L108" s="4"/>
    </row>
    <row r="109" spans="1:12" ht="15">
      <c r="A109" s="29"/>
      <c r="B109" s="112">
        <v>633</v>
      </c>
      <c r="C109" s="43" t="s">
        <v>157</v>
      </c>
      <c r="D109" s="109"/>
      <c r="E109" s="110"/>
      <c r="F109" s="111"/>
      <c r="G109" s="4"/>
      <c r="H109" s="5"/>
      <c r="I109" s="5"/>
      <c r="J109" s="5"/>
      <c r="K109" s="6"/>
      <c r="L109" s="4"/>
    </row>
    <row r="110" spans="1:12" ht="15">
      <c r="A110" s="29"/>
      <c r="B110" s="116">
        <v>64</v>
      </c>
      <c r="C110" s="63" t="s">
        <v>158</v>
      </c>
      <c r="D110" s="109"/>
      <c r="E110" s="110"/>
      <c r="F110" s="111"/>
      <c r="G110" s="4"/>
      <c r="H110" s="5"/>
      <c r="I110" s="5"/>
      <c r="J110" s="5"/>
      <c r="K110" s="6"/>
      <c r="L110" s="4"/>
    </row>
    <row r="111" spans="1:12" ht="15">
      <c r="A111" s="29"/>
      <c r="B111" s="116">
        <v>65</v>
      </c>
      <c r="C111" s="63" t="s">
        <v>159</v>
      </c>
      <c r="D111" s="109"/>
      <c r="E111" s="110"/>
      <c r="F111" s="111"/>
      <c r="G111" s="4"/>
      <c r="H111" s="5" t="str">
        <f>IF(D111&gt;=SUM(D112:D122),"OK","ΣΦΑΛΜΑ")</f>
        <v>OK</v>
      </c>
      <c r="I111" s="5" t="str">
        <f>IF(E111&gt;=SUM(E112:E122),"OK","ΣΦΑΛΜΑ")</f>
        <v>OK</v>
      </c>
      <c r="J111" s="5" t="str">
        <f>IF(F111&gt;=SUM(F112:F122),"OK","ΣΦΑΛΜΑ")</f>
        <v>OK</v>
      </c>
      <c r="K111" s="34" t="s">
        <v>160</v>
      </c>
      <c r="L111" s="4"/>
    </row>
    <row r="112" spans="1:12" ht="15">
      <c r="A112" s="29"/>
      <c r="B112" s="117">
        <v>6511</v>
      </c>
      <c r="C112" s="43" t="s">
        <v>161</v>
      </c>
      <c r="D112" s="113"/>
      <c r="E112" s="114"/>
      <c r="F112" s="115"/>
      <c r="G112" s="4"/>
      <c r="H112" s="5"/>
      <c r="I112" s="5"/>
      <c r="J112" s="5"/>
      <c r="K112" s="6"/>
      <c r="L112" s="4"/>
    </row>
    <row r="113" spans="1:12" ht="15">
      <c r="A113" s="29"/>
      <c r="B113" s="117">
        <v>6512</v>
      </c>
      <c r="C113" s="43" t="s">
        <v>162</v>
      </c>
      <c r="D113" s="113"/>
      <c r="E113" s="114"/>
      <c r="F113" s="115"/>
      <c r="G113" s="4"/>
      <c r="H113" s="5"/>
      <c r="I113" s="5"/>
      <c r="J113" s="5"/>
      <c r="K113" s="6"/>
      <c r="L113" s="4"/>
    </row>
    <row r="114" spans="1:12" ht="15">
      <c r="A114" s="29"/>
      <c r="B114" s="117">
        <v>6513</v>
      </c>
      <c r="C114" s="43" t="s">
        <v>163</v>
      </c>
      <c r="D114" s="113"/>
      <c r="E114" s="114"/>
      <c r="F114" s="115"/>
      <c r="G114" s="4"/>
      <c r="H114" s="5"/>
      <c r="I114" s="5"/>
      <c r="J114" s="5"/>
      <c r="K114" s="6"/>
      <c r="L114" s="4"/>
    </row>
    <row r="115" spans="1:12" ht="15">
      <c r="A115" s="29"/>
      <c r="B115" s="117">
        <v>6516</v>
      </c>
      <c r="C115" s="43" t="s">
        <v>164</v>
      </c>
      <c r="D115" s="113"/>
      <c r="E115" s="114"/>
      <c r="F115" s="115"/>
      <c r="G115" s="4"/>
      <c r="H115" s="5"/>
      <c r="I115" s="5"/>
      <c r="J115" s="5"/>
      <c r="K115" s="6"/>
      <c r="L115" s="4"/>
    </row>
    <row r="116" spans="1:12" ht="15">
      <c r="A116" s="29"/>
      <c r="B116" s="117">
        <v>6517</v>
      </c>
      <c r="C116" s="43" t="s">
        <v>165</v>
      </c>
      <c r="D116" s="113"/>
      <c r="E116" s="114"/>
      <c r="F116" s="115"/>
      <c r="G116" s="4"/>
      <c r="H116" s="5"/>
      <c r="I116" s="5"/>
      <c r="J116" s="5"/>
      <c r="K116" s="6"/>
      <c r="L116" s="4"/>
    </row>
    <row r="117" spans="1:12" ht="15">
      <c r="A117" s="29"/>
      <c r="B117" s="117">
        <v>6518</v>
      </c>
      <c r="C117" s="43" t="s">
        <v>166</v>
      </c>
      <c r="D117" s="113"/>
      <c r="E117" s="114"/>
      <c r="F117" s="115"/>
      <c r="G117" s="4"/>
      <c r="H117" s="5"/>
      <c r="I117" s="5"/>
      <c r="J117" s="5"/>
      <c r="K117" s="6"/>
      <c r="L117" s="4"/>
    </row>
    <row r="118" spans="1:12" ht="15">
      <c r="A118" s="29"/>
      <c r="B118" s="117">
        <v>6521</v>
      </c>
      <c r="C118" s="43" t="s">
        <v>161</v>
      </c>
      <c r="D118" s="113"/>
      <c r="E118" s="114"/>
      <c r="F118" s="115"/>
      <c r="G118" s="4"/>
      <c r="H118" s="5"/>
      <c r="I118" s="5"/>
      <c r="J118" s="5"/>
      <c r="K118" s="6"/>
      <c r="L118" s="4"/>
    </row>
    <row r="119" spans="1:12" ht="15">
      <c r="A119" s="29"/>
      <c r="B119" s="117">
        <v>6522</v>
      </c>
      <c r="C119" s="43" t="s">
        <v>162</v>
      </c>
      <c r="D119" s="113"/>
      <c r="E119" s="114"/>
      <c r="F119" s="115"/>
      <c r="G119" s="4"/>
      <c r="H119" s="5"/>
      <c r="I119" s="5"/>
      <c r="J119" s="5"/>
      <c r="K119" s="6"/>
      <c r="L119" s="4"/>
    </row>
    <row r="120" spans="1:12" ht="15">
      <c r="A120" s="29"/>
      <c r="B120" s="117">
        <v>6523</v>
      </c>
      <c r="C120" s="43" t="s">
        <v>163</v>
      </c>
      <c r="D120" s="113"/>
      <c r="E120" s="114"/>
      <c r="F120" s="115"/>
      <c r="G120" s="4"/>
      <c r="H120" s="5"/>
      <c r="I120" s="5"/>
      <c r="J120" s="5"/>
      <c r="K120" s="6"/>
      <c r="L120" s="4"/>
    </row>
    <row r="121" spans="1:12" ht="15">
      <c r="A121" s="29"/>
      <c r="B121" s="112">
        <v>6526</v>
      </c>
      <c r="C121" s="43" t="s">
        <v>164</v>
      </c>
      <c r="D121" s="113"/>
      <c r="E121" s="114"/>
      <c r="F121" s="115"/>
      <c r="G121" s="4"/>
      <c r="H121" s="5"/>
      <c r="I121" s="5"/>
      <c r="J121" s="5"/>
      <c r="K121" s="6"/>
      <c r="L121" s="4"/>
    </row>
    <row r="122" spans="1:12" ht="15">
      <c r="A122" s="29"/>
      <c r="B122" s="112">
        <v>6527</v>
      </c>
      <c r="C122" s="43" t="s">
        <v>165</v>
      </c>
      <c r="D122" s="113"/>
      <c r="E122" s="114"/>
      <c r="F122" s="115"/>
      <c r="G122" s="4"/>
      <c r="H122" s="5"/>
      <c r="I122" s="5"/>
      <c r="J122" s="5"/>
      <c r="K122" s="6"/>
      <c r="L122" s="4"/>
    </row>
    <row r="123" spans="1:12" ht="15">
      <c r="A123" s="29"/>
      <c r="B123" s="116">
        <v>66</v>
      </c>
      <c r="C123" s="63" t="s">
        <v>167</v>
      </c>
      <c r="D123" s="109"/>
      <c r="E123" s="110"/>
      <c r="F123" s="111"/>
      <c r="G123" s="4"/>
      <c r="H123" s="5"/>
      <c r="I123" s="5"/>
      <c r="J123" s="5"/>
      <c r="K123" s="6"/>
      <c r="L123" s="4"/>
    </row>
    <row r="124" spans="1:12" ht="15">
      <c r="A124" s="29"/>
      <c r="B124" s="116">
        <v>67</v>
      </c>
      <c r="C124" s="63" t="s">
        <v>168</v>
      </c>
      <c r="D124" s="38">
        <f>D125+D130+D131+D137</f>
        <v>0</v>
      </c>
      <c r="E124" s="38">
        <f>E125+E130+E131+E137</f>
        <v>0</v>
      </c>
      <c r="F124" s="118">
        <f>F125+F130+F131+F137</f>
        <v>0</v>
      </c>
      <c r="G124" s="77"/>
      <c r="H124" s="5" t="str">
        <f>IF(D124=SUM(D125,D130,D131,D137),"OK","ΣΦΑΛΜΑ")</f>
        <v>OK</v>
      </c>
      <c r="I124" s="5" t="str">
        <f>IF(E124=SUM(E125,E130,E131,E137),"OK","ΣΦΑΛΜΑ")</f>
        <v>OK</v>
      </c>
      <c r="J124" s="5" t="str">
        <f>IF(F124=SUM(F125,F130,F131,F137),"OK","ΣΦΑΛΜΑ")</f>
        <v>OK</v>
      </c>
      <c r="K124" s="34" t="s">
        <v>169</v>
      </c>
      <c r="L124" s="4"/>
    </row>
    <row r="125" spans="1:12" ht="15">
      <c r="A125" s="29"/>
      <c r="B125" s="117">
        <v>671</v>
      </c>
      <c r="C125" s="43" t="s">
        <v>170</v>
      </c>
      <c r="D125" s="113"/>
      <c r="E125" s="114"/>
      <c r="F125" s="115"/>
      <c r="G125" s="4"/>
      <c r="H125" s="5" t="str">
        <f>IF(D125&gt;=SUM(D126:D129),"OK","ΣΦΑΛΜΑ")</f>
        <v>OK</v>
      </c>
      <c r="I125" s="5" t="str">
        <f>IF(E125&gt;=SUM(E126:E129),"OK","ΣΦΑΛΜΑ")</f>
        <v>OK</v>
      </c>
      <c r="J125" s="5" t="str">
        <f>IF(F125&gt;=SUM(F126:F129),"OK","ΣΦΑΛΜΑ")</f>
        <v>OK</v>
      </c>
      <c r="K125" s="34" t="s">
        <v>171</v>
      </c>
      <c r="L125" s="4"/>
    </row>
    <row r="126" spans="1:12" ht="15">
      <c r="A126" s="29"/>
      <c r="B126" s="117">
        <v>6712</v>
      </c>
      <c r="C126" s="43" t="s">
        <v>172</v>
      </c>
      <c r="D126" s="113"/>
      <c r="E126" s="114"/>
      <c r="F126" s="115"/>
      <c r="G126" s="4"/>
      <c r="H126" s="5"/>
      <c r="I126" s="5"/>
      <c r="J126" s="5"/>
      <c r="K126" s="6"/>
      <c r="L126" s="4"/>
    </row>
    <row r="127" spans="1:12" ht="15">
      <c r="A127" s="29"/>
      <c r="B127" s="117">
        <v>6713</v>
      </c>
      <c r="C127" s="43" t="s">
        <v>173</v>
      </c>
      <c r="D127" s="113"/>
      <c r="E127" s="114"/>
      <c r="F127" s="115"/>
      <c r="G127" s="4"/>
      <c r="H127" s="5"/>
      <c r="I127" s="5"/>
      <c r="J127" s="5"/>
      <c r="K127" s="6"/>
      <c r="L127" s="4"/>
    </row>
    <row r="128" spans="1:12" ht="15">
      <c r="A128" s="29"/>
      <c r="B128" s="117">
        <v>6714</v>
      </c>
      <c r="C128" s="43" t="s">
        <v>174</v>
      </c>
      <c r="D128" s="113"/>
      <c r="E128" s="114"/>
      <c r="F128" s="115"/>
      <c r="G128" s="4"/>
      <c r="H128" s="5"/>
      <c r="I128" s="5"/>
      <c r="J128" s="5"/>
      <c r="K128" s="6"/>
      <c r="L128" s="4"/>
    </row>
    <row r="129" spans="1:12" ht="15">
      <c r="A129" s="29"/>
      <c r="B129" s="117">
        <v>6715</v>
      </c>
      <c r="C129" s="43" t="s">
        <v>175</v>
      </c>
      <c r="D129" s="113"/>
      <c r="E129" s="114"/>
      <c r="F129" s="115"/>
      <c r="G129" s="4"/>
      <c r="H129" s="5"/>
      <c r="I129" s="5"/>
      <c r="J129" s="5"/>
      <c r="K129" s="6"/>
      <c r="L129" s="4"/>
    </row>
    <row r="130" spans="1:12" ht="15">
      <c r="A130" s="29"/>
      <c r="B130" s="117">
        <v>672</v>
      </c>
      <c r="C130" s="43" t="s">
        <v>176</v>
      </c>
      <c r="D130" s="113"/>
      <c r="E130" s="114"/>
      <c r="F130" s="115"/>
      <c r="G130" s="4"/>
      <c r="H130" s="5"/>
      <c r="I130" s="5"/>
      <c r="J130" s="5"/>
      <c r="K130" s="6"/>
      <c r="L130" s="4"/>
    </row>
    <row r="131" spans="1:12" ht="15">
      <c r="A131" s="29"/>
      <c r="B131" s="117">
        <v>673</v>
      </c>
      <c r="C131" s="43" t="s">
        <v>177</v>
      </c>
      <c r="D131" s="113"/>
      <c r="E131" s="114"/>
      <c r="F131" s="115"/>
      <c r="G131" s="4"/>
      <c r="H131" s="5" t="str">
        <f>IF(D131&gt;=SUM(D132:D136),"OK","ΣΦΑΛΜΑ")</f>
        <v>OK</v>
      </c>
      <c r="I131" s="5" t="str">
        <f>IF(E131&gt;=SUM(E132:E136),"OK","ΣΦΑΛΜΑ")</f>
        <v>OK</v>
      </c>
      <c r="J131" s="5" t="str">
        <f>IF(F131&gt;=SUM(F132:F136),"OK","ΣΦΑΛΜΑ")</f>
        <v>OK</v>
      </c>
      <c r="K131" s="34" t="s">
        <v>178</v>
      </c>
      <c r="L131" s="4"/>
    </row>
    <row r="132" spans="1:12" ht="15">
      <c r="A132" s="29"/>
      <c r="B132" s="117">
        <v>6731</v>
      </c>
      <c r="C132" s="43" t="s">
        <v>179</v>
      </c>
      <c r="D132" s="113"/>
      <c r="E132" s="114"/>
      <c r="F132" s="115"/>
      <c r="G132" s="4"/>
      <c r="H132" s="5"/>
      <c r="I132" s="5"/>
      <c r="J132" s="5"/>
      <c r="K132" s="6"/>
      <c r="L132" s="4"/>
    </row>
    <row r="133" spans="1:12" ht="15">
      <c r="A133" s="29"/>
      <c r="B133" s="117">
        <v>6734</v>
      </c>
      <c r="C133" s="43" t="s">
        <v>180</v>
      </c>
      <c r="D133" s="113"/>
      <c r="E133" s="114"/>
      <c r="F133" s="115"/>
      <c r="G133" s="4"/>
      <c r="H133" s="5"/>
      <c r="I133" s="5"/>
      <c r="J133" s="5"/>
      <c r="K133" s="6"/>
      <c r="L133" s="4"/>
    </row>
    <row r="134" spans="1:12" ht="15">
      <c r="A134" s="29"/>
      <c r="B134" s="117">
        <v>6735</v>
      </c>
      <c r="C134" s="43" t="s">
        <v>181</v>
      </c>
      <c r="D134" s="113"/>
      <c r="E134" s="114"/>
      <c r="F134" s="115"/>
      <c r="G134" s="4"/>
      <c r="H134" s="5"/>
      <c r="I134" s="5"/>
      <c r="J134" s="5"/>
      <c r="K134" s="6"/>
      <c r="L134" s="4"/>
    </row>
    <row r="135" spans="1:12" ht="25.5">
      <c r="A135" s="29"/>
      <c r="B135" s="117">
        <v>6737</v>
      </c>
      <c r="C135" s="43" t="s">
        <v>182</v>
      </c>
      <c r="D135" s="113"/>
      <c r="E135" s="114"/>
      <c r="F135" s="115"/>
      <c r="G135" s="4"/>
      <c r="H135" s="5"/>
      <c r="I135" s="5"/>
      <c r="J135" s="5"/>
      <c r="K135" s="6"/>
      <c r="L135" s="4"/>
    </row>
    <row r="136" spans="1:12" ht="15">
      <c r="A136" s="29"/>
      <c r="B136" s="117">
        <v>6739</v>
      </c>
      <c r="C136" s="43" t="s">
        <v>183</v>
      </c>
      <c r="D136" s="113"/>
      <c r="E136" s="114"/>
      <c r="F136" s="115"/>
      <c r="G136" s="4"/>
      <c r="H136" s="5"/>
      <c r="I136" s="5"/>
      <c r="J136" s="5"/>
      <c r="K136" s="6"/>
      <c r="L136" s="4"/>
    </row>
    <row r="137" spans="1:12" ht="15">
      <c r="A137" s="29"/>
      <c r="B137" s="117">
        <v>674</v>
      </c>
      <c r="C137" s="43" t="s">
        <v>184</v>
      </c>
      <c r="D137" s="113"/>
      <c r="E137" s="114"/>
      <c r="F137" s="115"/>
      <c r="G137" s="4"/>
      <c r="H137" s="5"/>
      <c r="I137" s="5"/>
      <c r="J137" s="5"/>
      <c r="K137" s="6"/>
      <c r="L137" s="4"/>
    </row>
    <row r="138" spans="1:12" ht="15">
      <c r="A138" s="29"/>
      <c r="B138" s="116">
        <v>68</v>
      </c>
      <c r="C138" s="63" t="s">
        <v>185</v>
      </c>
      <c r="D138" s="109"/>
      <c r="E138" s="110"/>
      <c r="F138" s="111"/>
      <c r="G138" s="4"/>
      <c r="H138" s="5" t="str">
        <f>IF(D138&gt;=SUM(D139:D140),"OK","ΣΦΑΛΜΑ")</f>
        <v>OK</v>
      </c>
      <c r="I138" s="5" t="str">
        <f>IF(E138&gt;=SUM(E139:E140),"OK","ΣΦΑΛΜΑ")</f>
        <v>OK</v>
      </c>
      <c r="J138" s="5" t="str">
        <f>IF(F138&gt;=SUM(F139:F140),"OK","ΣΦΑΛΜΑ")</f>
        <v>OK</v>
      </c>
      <c r="K138" s="34" t="s">
        <v>379</v>
      </c>
      <c r="L138" s="4"/>
    </row>
    <row r="139" spans="1:12" ht="15">
      <c r="A139" s="29"/>
      <c r="B139" s="117">
        <v>6818</v>
      </c>
      <c r="C139" s="43" t="s">
        <v>377</v>
      </c>
      <c r="D139" s="113"/>
      <c r="E139" s="113"/>
      <c r="F139" s="115"/>
      <c r="G139" s="4"/>
      <c r="H139" s="5"/>
      <c r="I139" s="5"/>
      <c r="J139" s="5"/>
      <c r="K139" s="6"/>
      <c r="L139" s="4"/>
    </row>
    <row r="140" spans="1:12" ht="15">
      <c r="A140" s="29"/>
      <c r="B140" s="117">
        <v>6819</v>
      </c>
      <c r="C140" s="43" t="s">
        <v>378</v>
      </c>
      <c r="D140" s="113"/>
      <c r="E140" s="113"/>
      <c r="F140" s="115"/>
      <c r="G140" s="4"/>
      <c r="H140" s="5"/>
      <c r="I140" s="5"/>
      <c r="J140" s="5"/>
      <c r="K140" s="6"/>
      <c r="L140" s="4"/>
    </row>
    <row r="141" spans="1:12" ht="15">
      <c r="A141" s="29"/>
      <c r="B141" s="119">
        <v>7</v>
      </c>
      <c r="C141" s="120" t="s">
        <v>340</v>
      </c>
      <c r="D141" s="121">
        <f>SUM(D142:D143,D145:D146)</f>
        <v>0</v>
      </c>
      <c r="E141" s="121">
        <f>SUM(E142:E143,E145:E146)</f>
        <v>0</v>
      </c>
      <c r="F141" s="107">
        <f>SUM(F142:F143,F145:F146)</f>
        <v>0</v>
      </c>
      <c r="G141" s="4"/>
      <c r="H141" s="5" t="str">
        <f>IF(D141=SUM(D142:D143,D145:D146),"OK","ΣΦΑΛΜΑ")</f>
        <v>OK</v>
      </c>
      <c r="I141" s="5" t="str">
        <f>IF(E141=SUM(E142:E143,E145:E146),"OK","ΣΦΑΛΜΑ")</f>
        <v>OK</v>
      </c>
      <c r="J141" s="5" t="str">
        <f>IF(F141=SUM(F142:F143,F145:F146),"OK","ΣΦΑΛΜΑ")</f>
        <v>OK</v>
      </c>
      <c r="K141" s="34" t="s">
        <v>186</v>
      </c>
      <c r="L141" s="4"/>
    </row>
    <row r="142" spans="1:12" ht="15">
      <c r="A142" s="29"/>
      <c r="B142" s="116">
        <v>71</v>
      </c>
      <c r="C142" s="63" t="s">
        <v>187</v>
      </c>
      <c r="D142" s="109"/>
      <c r="E142" s="110"/>
      <c r="F142" s="111"/>
      <c r="G142" s="4"/>
      <c r="H142" s="5"/>
      <c r="I142" s="5"/>
      <c r="J142" s="5"/>
      <c r="K142" s="6"/>
      <c r="L142" s="4"/>
    </row>
    <row r="143" spans="1:12" ht="15">
      <c r="A143" s="29"/>
      <c r="B143" s="116">
        <v>73</v>
      </c>
      <c r="C143" s="63" t="s">
        <v>188</v>
      </c>
      <c r="D143" s="109"/>
      <c r="E143" s="110"/>
      <c r="F143" s="111"/>
      <c r="G143" s="4"/>
      <c r="H143" s="5" t="str">
        <f>IF(D143&gt;=D144,"OK","ΣΦΑΛΜΑ")</f>
        <v>OK</v>
      </c>
      <c r="I143" s="5" t="str">
        <f>IF(E143&gt;=E144,"OK","ΣΦΑΛΜΑ")</f>
        <v>OK</v>
      </c>
      <c r="J143" s="5" t="str">
        <f>IF(F143&gt;=F144,"OK","ΣΦΑΛΜΑ")</f>
        <v>OK</v>
      </c>
      <c r="K143" s="34" t="s">
        <v>381</v>
      </c>
      <c r="L143" s="4"/>
    </row>
    <row r="144" spans="1:12" ht="25.5">
      <c r="A144" s="29"/>
      <c r="B144" s="117">
        <v>734</v>
      </c>
      <c r="C144" s="43" t="s">
        <v>380</v>
      </c>
      <c r="D144" s="113"/>
      <c r="E144" s="114"/>
      <c r="F144" s="115"/>
      <c r="G144" s="4"/>
      <c r="H144" s="5"/>
      <c r="I144" s="5"/>
      <c r="J144" s="5"/>
      <c r="K144" s="6"/>
      <c r="L144" s="4"/>
    </row>
    <row r="145" spans="1:12" ht="15">
      <c r="A145" s="29"/>
      <c r="B145" s="116">
        <v>74</v>
      </c>
      <c r="C145" s="63" t="s">
        <v>189</v>
      </c>
      <c r="D145" s="109"/>
      <c r="E145" s="110"/>
      <c r="F145" s="111"/>
      <c r="G145" s="4"/>
      <c r="H145" s="5"/>
      <c r="I145" s="5"/>
      <c r="J145" s="5"/>
      <c r="K145" s="6"/>
      <c r="L145" s="4"/>
    </row>
    <row r="146" spans="1:12" ht="15">
      <c r="A146" s="29"/>
      <c r="B146" s="116">
        <v>75</v>
      </c>
      <c r="C146" s="63" t="s">
        <v>190</v>
      </c>
      <c r="D146" s="109"/>
      <c r="E146" s="110"/>
      <c r="F146" s="111"/>
      <c r="G146" s="4"/>
      <c r="H146" s="5"/>
      <c r="I146" s="5"/>
      <c r="J146" s="5"/>
      <c r="K146" s="6"/>
      <c r="L146" s="4"/>
    </row>
    <row r="147" spans="1:12" ht="30">
      <c r="A147" s="29"/>
      <c r="B147" s="122">
        <v>8</v>
      </c>
      <c r="C147" s="50" t="s">
        <v>191</v>
      </c>
      <c r="D147" s="123">
        <f>+D148+D155+D156+D157</f>
        <v>0</v>
      </c>
      <c r="E147" s="124">
        <f>+E148+E155+E156+E157</f>
        <v>0</v>
      </c>
      <c r="F147" s="107">
        <f>+F148+F155+F156+F157</f>
        <v>0</v>
      </c>
      <c r="G147" s="4"/>
      <c r="H147" s="5" t="str">
        <f>IF(D147=SUM(D148,D155,D156,D157),"OK","ΣΦΑΛΜΑ")</f>
        <v>OK</v>
      </c>
      <c r="I147" s="5" t="str">
        <f>IF(E147=SUM(E148,E155,E156,E157),"OK","ΣΦΑΛΜΑ")</f>
        <v>OK</v>
      </c>
      <c r="J147" s="5" t="str">
        <f>IF(F147=SUM(F148,F155,F156,F157),"OK","ΣΦΑΛΜΑ")</f>
        <v>OK</v>
      </c>
      <c r="K147" s="34" t="s">
        <v>192</v>
      </c>
      <c r="L147" s="4"/>
    </row>
    <row r="148" spans="1:12" ht="15">
      <c r="A148" s="29"/>
      <c r="B148" s="116">
        <v>81</v>
      </c>
      <c r="C148" s="63" t="s">
        <v>193</v>
      </c>
      <c r="D148" s="73">
        <f>D149+D153+D154</f>
        <v>0</v>
      </c>
      <c r="E148" s="39">
        <f>E149+E153+E154</f>
        <v>0</v>
      </c>
      <c r="F148" s="40">
        <f>F149+F153+F154</f>
        <v>0</v>
      </c>
      <c r="G148" s="4"/>
      <c r="H148" s="5" t="str">
        <f>IF(D148=SUM(D149,D153:D154),"OK","ΣΦΑΛΜΑ")</f>
        <v>OK</v>
      </c>
      <c r="I148" s="5" t="str">
        <f>IF(E148=SUM(E149,E153:E154),"OK","ΣΦΑΛΜΑ")</f>
        <v>OK</v>
      </c>
      <c r="J148" s="5" t="str">
        <f>IF(F148=SUM(F149,F153:F154),"OK","ΣΦΑΛΜΑ")</f>
        <v>OK</v>
      </c>
      <c r="K148" s="34" t="s">
        <v>194</v>
      </c>
      <c r="L148" s="4"/>
    </row>
    <row r="149" spans="1:12" ht="15">
      <c r="A149" s="29"/>
      <c r="B149" s="116">
        <v>811</v>
      </c>
      <c r="C149" s="63" t="s">
        <v>195</v>
      </c>
      <c r="D149" s="113"/>
      <c r="E149" s="114"/>
      <c r="F149" s="115"/>
      <c r="G149" s="4"/>
      <c r="H149" s="5" t="str">
        <f>IF(D149&gt;=SUM(D150:D152),"OK","ΣΦΑΛΜΑ")</f>
        <v>OK</v>
      </c>
      <c r="I149" s="5" t="str">
        <f>IF(E149&gt;=SUM(E150:E152),"OK","ΣΦΑΛΜΑ")</f>
        <v>OK</v>
      </c>
      <c r="J149" s="5" t="str">
        <f>IF(F149&gt;=SUM(F150:F152),"OK","ΣΦΑΛΜΑ")</f>
        <v>OK</v>
      </c>
      <c r="K149" s="34" t="s">
        <v>196</v>
      </c>
      <c r="L149" s="4"/>
    </row>
    <row r="150" spans="1:12" ht="15">
      <c r="A150" s="29"/>
      <c r="B150" s="117">
        <v>8111</v>
      </c>
      <c r="C150" s="43" t="s">
        <v>133</v>
      </c>
      <c r="D150" s="125"/>
      <c r="E150" s="114"/>
      <c r="F150" s="115"/>
      <c r="G150" s="4"/>
      <c r="H150" s="5"/>
      <c r="I150" s="5"/>
      <c r="J150" s="5"/>
      <c r="K150" s="6"/>
      <c r="L150" s="4"/>
    </row>
    <row r="151" spans="1:12" ht="15">
      <c r="A151" s="29"/>
      <c r="B151" s="117">
        <v>8112</v>
      </c>
      <c r="C151" s="43" t="s">
        <v>197</v>
      </c>
      <c r="D151" s="125"/>
      <c r="E151" s="114"/>
      <c r="F151" s="115"/>
      <c r="G151" s="4"/>
      <c r="H151" s="5"/>
      <c r="I151" s="5"/>
      <c r="J151" s="5"/>
      <c r="K151" s="6"/>
      <c r="L151" s="4"/>
    </row>
    <row r="152" spans="1:12" ht="15">
      <c r="A152" s="29"/>
      <c r="B152" s="117">
        <v>8114</v>
      </c>
      <c r="C152" s="43" t="s">
        <v>198</v>
      </c>
      <c r="D152" s="125"/>
      <c r="E152" s="114"/>
      <c r="F152" s="115"/>
      <c r="G152" s="4"/>
      <c r="H152" s="5"/>
      <c r="I152" s="5"/>
      <c r="J152" s="5"/>
      <c r="K152" s="6"/>
      <c r="L152" s="4"/>
    </row>
    <row r="153" spans="1:12" ht="15">
      <c r="A153" s="29"/>
      <c r="B153" s="108">
        <v>812</v>
      </c>
      <c r="C153" s="63" t="s">
        <v>199</v>
      </c>
      <c r="D153" s="125"/>
      <c r="E153" s="114"/>
      <c r="F153" s="115"/>
      <c r="G153" s="4"/>
      <c r="H153" s="5"/>
      <c r="I153" s="5"/>
      <c r="J153" s="5"/>
      <c r="K153" s="6"/>
      <c r="L153" s="4"/>
    </row>
    <row r="154" spans="1:12" ht="15">
      <c r="A154" s="29"/>
      <c r="B154" s="108">
        <v>813</v>
      </c>
      <c r="C154" s="63" t="s">
        <v>200</v>
      </c>
      <c r="D154" s="125"/>
      <c r="E154" s="114"/>
      <c r="F154" s="115"/>
      <c r="G154" s="4"/>
      <c r="H154" s="5"/>
      <c r="I154" s="5"/>
      <c r="J154" s="5"/>
      <c r="K154" s="6"/>
      <c r="L154" s="4"/>
    </row>
    <row r="155" spans="1:12" ht="15">
      <c r="A155" s="29"/>
      <c r="B155" s="116">
        <v>82</v>
      </c>
      <c r="C155" s="63" t="s">
        <v>201</v>
      </c>
      <c r="D155" s="126"/>
      <c r="E155" s="127"/>
      <c r="F155" s="128"/>
      <c r="G155" s="4"/>
      <c r="H155" s="5"/>
      <c r="I155" s="5"/>
      <c r="J155" s="5"/>
      <c r="K155" s="6"/>
      <c r="L155" s="4"/>
    </row>
    <row r="156" spans="1:12" ht="15">
      <c r="A156" s="29"/>
      <c r="B156" s="116">
        <v>83</v>
      </c>
      <c r="C156" s="63" t="s">
        <v>193</v>
      </c>
      <c r="D156" s="38"/>
      <c r="E156" s="39"/>
      <c r="F156" s="40"/>
      <c r="G156" s="4"/>
      <c r="H156" s="5"/>
      <c r="I156" s="5"/>
      <c r="J156" s="5"/>
      <c r="K156" s="6"/>
      <c r="L156" s="4"/>
    </row>
    <row r="157" spans="1:12" ht="25.5">
      <c r="A157" s="29"/>
      <c r="B157" s="116">
        <v>85</v>
      </c>
      <c r="C157" s="63" t="s">
        <v>202</v>
      </c>
      <c r="D157" s="109"/>
      <c r="E157" s="110"/>
      <c r="F157" s="111"/>
      <c r="G157" s="4"/>
      <c r="H157" s="5"/>
      <c r="I157" s="5"/>
      <c r="J157" s="5"/>
      <c r="K157" s="6"/>
      <c r="L157" s="4"/>
    </row>
    <row r="158" spans="1:12" ht="15.75" thickBot="1">
      <c r="A158" s="29"/>
      <c r="B158" s="129">
        <v>9</v>
      </c>
      <c r="C158" s="130" t="s">
        <v>203</v>
      </c>
      <c r="D158" s="131"/>
      <c r="E158" s="132"/>
      <c r="F158" s="133"/>
      <c r="G158" s="4"/>
      <c r="H158" s="5"/>
      <c r="I158" s="5"/>
      <c r="J158" s="5"/>
      <c r="K158" s="6"/>
      <c r="L158" s="4"/>
    </row>
    <row r="159" spans="1:12" ht="16.5" thickBot="1" thickTop="1">
      <c r="A159" s="29"/>
      <c r="B159" s="86" t="s">
        <v>204</v>
      </c>
      <c r="C159" s="98" t="s">
        <v>341</v>
      </c>
      <c r="D159" s="134">
        <f>D88+D141+D147+D158</f>
        <v>0</v>
      </c>
      <c r="E159" s="135">
        <f>E88+E141+E147+E158</f>
        <v>0</v>
      </c>
      <c r="F159" s="136">
        <f>F88+F141+F147+F158</f>
        <v>0</v>
      </c>
      <c r="G159" s="77"/>
      <c r="H159" s="5" t="str">
        <f>IF(D159=SUM(D88,D141,D147,D158),"OK","ΣΦΑΛΜΑ")</f>
        <v>OK</v>
      </c>
      <c r="I159" s="5" t="str">
        <f>IF(E159=SUM(E88,E141,E147,E158),"OK","ΣΦΑΛΜΑ")</f>
        <v>OK</v>
      </c>
      <c r="J159" s="5" t="str">
        <f>IF(F159=SUM(F88,F141,F147,F158),"OK","ΣΦΑΛΜΑ")</f>
        <v>OK</v>
      </c>
      <c r="K159" s="34" t="s">
        <v>205</v>
      </c>
      <c r="L159" s="4"/>
    </row>
    <row r="160" spans="1:12" ht="31.5" thickBot="1" thickTop="1">
      <c r="A160" s="29"/>
      <c r="B160" s="86" t="s">
        <v>206</v>
      </c>
      <c r="C160" s="98" t="s">
        <v>207</v>
      </c>
      <c r="D160" s="137">
        <f>D159-D157-D158</f>
        <v>0</v>
      </c>
      <c r="E160" s="135">
        <f>E159-E157-E158</f>
        <v>0</v>
      </c>
      <c r="F160" s="138">
        <f>F159-F157-F158</f>
        <v>0</v>
      </c>
      <c r="G160" s="77"/>
      <c r="H160" s="5" t="str">
        <f>IF(D160=(D159-D158-D157),"OK","ΣΦΑΛΜΑ")</f>
        <v>OK</v>
      </c>
      <c r="I160" s="5" t="str">
        <f>IF(E160=(E159-E158-E157),"OK","ΣΦΑΛΜΑ")</f>
        <v>OK</v>
      </c>
      <c r="J160" s="5" t="str">
        <f>IF(F160=(F159-F158-F157),"OK","ΣΦΑΛΜΑ")</f>
        <v>OK</v>
      </c>
      <c r="K160" s="34" t="s">
        <v>208</v>
      </c>
      <c r="L160" s="4"/>
    </row>
    <row r="161" spans="1:12" ht="15.75" thickTop="1">
      <c r="A161" s="29"/>
      <c r="B161" s="2"/>
      <c r="C161" s="2"/>
      <c r="D161" s="2"/>
      <c r="E161" s="2"/>
      <c r="F161" s="2"/>
      <c r="G161" s="4"/>
      <c r="H161" s="5"/>
      <c r="I161" s="5"/>
      <c r="J161" s="5"/>
      <c r="K161" s="6"/>
      <c r="L161" s="4"/>
    </row>
    <row r="162" spans="1:12" ht="15.75">
      <c r="A162" s="29"/>
      <c r="B162" s="139" t="s">
        <v>209</v>
      </c>
      <c r="C162" s="2"/>
      <c r="D162" s="2"/>
      <c r="E162" s="2"/>
      <c r="F162" s="2"/>
      <c r="G162" s="4"/>
      <c r="H162" s="5"/>
      <c r="I162" s="5"/>
      <c r="J162" s="5"/>
      <c r="K162" s="6"/>
      <c r="L162" s="4"/>
    </row>
    <row r="163" spans="1:12" ht="15.75" thickBot="1">
      <c r="A163" s="29"/>
      <c r="B163" s="21" t="s">
        <v>210</v>
      </c>
      <c r="C163" s="21"/>
      <c r="D163" s="21"/>
      <c r="E163" s="21"/>
      <c r="F163" s="103"/>
      <c r="G163" s="4"/>
      <c r="H163" s="5"/>
      <c r="I163" s="5"/>
      <c r="J163" s="5"/>
      <c r="K163" s="6"/>
      <c r="L163" s="4"/>
    </row>
    <row r="164" spans="1:12" ht="39.75" thickBot="1" thickTop="1">
      <c r="A164" s="29"/>
      <c r="B164" s="140"/>
      <c r="C164" s="141"/>
      <c r="D164" s="142" t="s">
        <v>211</v>
      </c>
      <c r="E164" s="143" t="s">
        <v>212</v>
      </c>
      <c r="F164" s="144" t="s">
        <v>16</v>
      </c>
      <c r="G164" s="4"/>
      <c r="H164" s="5"/>
      <c r="I164" s="5"/>
      <c r="J164" s="5"/>
      <c r="K164" s="6"/>
      <c r="L164" s="4"/>
    </row>
    <row r="165" spans="1:12" ht="15.75" thickTop="1">
      <c r="A165" s="29"/>
      <c r="B165" s="145">
        <v>1</v>
      </c>
      <c r="C165" s="146" t="s">
        <v>213</v>
      </c>
      <c r="D165" s="147">
        <f>D166+D167+D168</f>
        <v>0</v>
      </c>
      <c r="E165" s="147">
        <f>E166+E167+E168</f>
        <v>0</v>
      </c>
      <c r="F165" s="148">
        <f>F166+F167+F168</f>
        <v>0</v>
      </c>
      <c r="G165" s="77"/>
      <c r="H165" s="5" t="str">
        <f>IF(D165=SUM(D166:D168),"OK","ΣΦΑΛΜΑ")</f>
        <v>OK</v>
      </c>
      <c r="I165" s="5" t="str">
        <f>IF(E165=SUM(E166:E168),"OK","ΣΦΑΛΜΑ")</f>
        <v>OK</v>
      </c>
      <c r="J165" s="5" t="str">
        <f>IF(F165=SUM(F166:F168),"OK","ΣΦΑΛΜΑ")</f>
        <v>OK</v>
      </c>
      <c r="K165" s="34" t="s">
        <v>214</v>
      </c>
      <c r="L165" s="4"/>
    </row>
    <row r="166" spans="1:12" ht="15">
      <c r="A166" s="149"/>
      <c r="B166" s="150" t="s">
        <v>215</v>
      </c>
      <c r="C166" s="151" t="s">
        <v>216</v>
      </c>
      <c r="D166" s="152"/>
      <c r="E166" s="152"/>
      <c r="F166" s="153"/>
      <c r="G166" s="77"/>
      <c r="H166" s="5"/>
      <c r="I166" s="5"/>
      <c r="J166" s="5"/>
      <c r="K166" s="6"/>
      <c r="L166" s="4"/>
    </row>
    <row r="167" spans="1:12" ht="15">
      <c r="A167" s="1"/>
      <c r="B167" s="150" t="s">
        <v>217</v>
      </c>
      <c r="C167" s="151" t="s">
        <v>218</v>
      </c>
      <c r="D167" s="152"/>
      <c r="E167" s="152"/>
      <c r="F167" s="153"/>
      <c r="G167" s="4"/>
      <c r="H167" s="5"/>
      <c r="I167" s="5"/>
      <c r="J167" s="5"/>
      <c r="K167" s="6"/>
      <c r="L167" s="4"/>
    </row>
    <row r="168" spans="1:12" ht="15">
      <c r="A168" s="1"/>
      <c r="B168" s="150" t="s">
        <v>219</v>
      </c>
      <c r="C168" s="151" t="s">
        <v>220</v>
      </c>
      <c r="D168" s="152"/>
      <c r="E168" s="152"/>
      <c r="F168" s="153"/>
      <c r="G168" s="4"/>
      <c r="H168" s="5"/>
      <c r="I168" s="5"/>
      <c r="J168" s="5"/>
      <c r="K168" s="6"/>
      <c r="L168" s="4"/>
    </row>
    <row r="169" spans="1:12" ht="15">
      <c r="A169" s="29"/>
      <c r="B169" s="145">
        <v>2</v>
      </c>
      <c r="C169" s="146" t="s">
        <v>221</v>
      </c>
      <c r="D169" s="147">
        <f>D170+D171+D172</f>
        <v>0</v>
      </c>
      <c r="E169" s="147">
        <f>E170+E171+E172</f>
        <v>0</v>
      </c>
      <c r="F169" s="148">
        <f>F170+F171+F172</f>
        <v>0</v>
      </c>
      <c r="G169" s="4"/>
      <c r="H169" s="5" t="str">
        <f>IF(D169=SUM(D170:D172),"OK","ΣΦΑΛΜΑ")</f>
        <v>OK</v>
      </c>
      <c r="I169" s="5" t="str">
        <f>IF(E169=SUM(E170:E172),"OK","ΣΦΑΛΜΑ")</f>
        <v>OK</v>
      </c>
      <c r="J169" s="5" t="str">
        <f>IF(F169=SUM(F170:F172),"OK","ΣΦΑΛΜΑ")</f>
        <v>OK</v>
      </c>
      <c r="K169" s="34" t="s">
        <v>222</v>
      </c>
      <c r="L169" s="4"/>
    </row>
    <row r="170" spans="1:12" ht="15">
      <c r="A170" s="149"/>
      <c r="B170" s="150" t="s">
        <v>223</v>
      </c>
      <c r="C170" s="151" t="s">
        <v>224</v>
      </c>
      <c r="D170" s="152"/>
      <c r="E170" s="152"/>
      <c r="F170" s="153"/>
      <c r="G170" s="4"/>
      <c r="H170" s="5"/>
      <c r="I170" s="5"/>
      <c r="J170" s="5"/>
      <c r="K170" s="6"/>
      <c r="L170" s="4"/>
    </row>
    <row r="171" spans="1:12" ht="15">
      <c r="A171" s="35"/>
      <c r="B171" s="150" t="s">
        <v>225</v>
      </c>
      <c r="C171" s="151" t="s">
        <v>226</v>
      </c>
      <c r="D171" s="152"/>
      <c r="E171" s="152"/>
      <c r="F171" s="153"/>
      <c r="G171" s="4"/>
      <c r="H171" s="5"/>
      <c r="I171" s="5"/>
      <c r="J171" s="5"/>
      <c r="K171" s="6"/>
      <c r="L171" s="4"/>
    </row>
    <row r="172" spans="1:12" ht="15">
      <c r="A172" s="29"/>
      <c r="B172" s="150" t="s">
        <v>227</v>
      </c>
      <c r="C172" s="151" t="s">
        <v>345</v>
      </c>
      <c r="D172" s="152"/>
      <c r="E172" s="152"/>
      <c r="F172" s="153"/>
      <c r="G172" s="4"/>
      <c r="H172" s="5"/>
      <c r="I172" s="5"/>
      <c r="J172" s="5"/>
      <c r="K172" s="6"/>
      <c r="L172" s="4"/>
    </row>
    <row r="173" spans="1:12" ht="15">
      <c r="A173" s="29"/>
      <c r="B173" s="145">
        <v>3</v>
      </c>
      <c r="C173" s="154" t="s">
        <v>228</v>
      </c>
      <c r="D173" s="155"/>
      <c r="E173" s="155"/>
      <c r="F173" s="156"/>
      <c r="G173" s="4"/>
      <c r="H173" s="5"/>
      <c r="I173" s="5"/>
      <c r="J173" s="5"/>
      <c r="K173" s="6"/>
      <c r="L173" s="4"/>
    </row>
    <row r="174" spans="1:12" ht="15">
      <c r="A174" s="29"/>
      <c r="B174" s="145">
        <v>4</v>
      </c>
      <c r="C174" s="146" t="s">
        <v>229</v>
      </c>
      <c r="D174" s="147">
        <f>D175+D176</f>
        <v>0</v>
      </c>
      <c r="E174" s="147">
        <f>E175+E176</f>
        <v>0</v>
      </c>
      <c r="F174" s="156">
        <f>F175+F176</f>
        <v>0</v>
      </c>
      <c r="G174" s="4"/>
      <c r="H174" s="5" t="str">
        <f>IF(D174=SUM(D175:D176),"OK","ΣΦΑΛΜΑ")</f>
        <v>OK</v>
      </c>
      <c r="I174" s="5" t="str">
        <f>IF(E174=SUM(E175:E176),"OK","ΣΦΑΛΜΑ")</f>
        <v>OK</v>
      </c>
      <c r="J174" s="5" t="str">
        <f>IF(F174=SUM(F175:F176),"OK","ΣΦΑΛΜΑ")</f>
        <v>OK</v>
      </c>
      <c r="K174" s="34" t="s">
        <v>230</v>
      </c>
      <c r="L174" s="4"/>
    </row>
    <row r="175" spans="1:12" ht="15">
      <c r="A175" s="35"/>
      <c r="B175" s="157" t="s">
        <v>231</v>
      </c>
      <c r="C175" s="158" t="s">
        <v>232</v>
      </c>
      <c r="D175" s="159"/>
      <c r="E175" s="159"/>
      <c r="F175" s="160"/>
      <c r="G175" s="4"/>
      <c r="H175" s="5"/>
      <c r="I175" s="5"/>
      <c r="J175" s="5"/>
      <c r="K175" s="6"/>
      <c r="L175" s="4"/>
    </row>
    <row r="176" spans="1:12" ht="15">
      <c r="A176" s="29"/>
      <c r="B176" s="157" t="s">
        <v>233</v>
      </c>
      <c r="C176" s="158" t="s">
        <v>234</v>
      </c>
      <c r="D176" s="159"/>
      <c r="E176" s="159"/>
      <c r="F176" s="160"/>
      <c r="G176" s="4"/>
      <c r="H176" s="5"/>
      <c r="I176" s="5"/>
      <c r="J176" s="5"/>
      <c r="K176" s="6"/>
      <c r="L176" s="4"/>
    </row>
    <row r="177" spans="1:12" ht="15">
      <c r="A177" s="29"/>
      <c r="B177" s="145" t="s">
        <v>235</v>
      </c>
      <c r="C177" s="161" t="s">
        <v>236</v>
      </c>
      <c r="D177" s="155">
        <f>D178+D179</f>
        <v>0</v>
      </c>
      <c r="E177" s="155">
        <f>E178+E179</f>
        <v>0</v>
      </c>
      <c r="F177" s="156">
        <f>F178+F179</f>
        <v>0</v>
      </c>
      <c r="G177" s="4"/>
      <c r="H177" s="5" t="str">
        <f>IF(D177=SUM(D178:D179),"OK","ΣΦΑΛΜΑ")</f>
        <v>OK</v>
      </c>
      <c r="I177" s="5" t="str">
        <f>IF(E177=SUM(E178:E179),"OK","ΣΦΑΛΜΑ")</f>
        <v>OK</v>
      </c>
      <c r="J177" s="5" t="str">
        <f>IF(F177=SUM(F178:F179),"OK","ΣΦΑΛΜΑ")</f>
        <v>OK</v>
      </c>
      <c r="K177" s="34" t="s">
        <v>237</v>
      </c>
      <c r="L177" s="4"/>
    </row>
    <row r="178" spans="1:12" ht="15">
      <c r="A178" s="29"/>
      <c r="B178" s="157" t="s">
        <v>238</v>
      </c>
      <c r="C178" s="162" t="s">
        <v>239</v>
      </c>
      <c r="D178" s="163"/>
      <c r="E178" s="163"/>
      <c r="F178" s="164"/>
      <c r="G178" s="4"/>
      <c r="H178" s="5"/>
      <c r="I178" s="5"/>
      <c r="J178" s="5"/>
      <c r="K178" s="6"/>
      <c r="L178" s="4"/>
    </row>
    <row r="179" spans="1:12" ht="15">
      <c r="A179" s="35"/>
      <c r="B179" s="157" t="s">
        <v>240</v>
      </c>
      <c r="C179" s="162" t="s">
        <v>241</v>
      </c>
      <c r="D179" s="163"/>
      <c r="E179" s="163"/>
      <c r="F179" s="164"/>
      <c r="G179" s="4"/>
      <c r="H179" s="5"/>
      <c r="I179" s="5"/>
      <c r="J179" s="5"/>
      <c r="K179" s="6"/>
      <c r="L179" s="4"/>
    </row>
    <row r="180" spans="1:12" ht="15">
      <c r="A180" s="35"/>
      <c r="B180" s="157" t="s">
        <v>242</v>
      </c>
      <c r="C180" s="165" t="s">
        <v>243</v>
      </c>
      <c r="D180" s="163">
        <f>D181+D183</f>
        <v>0</v>
      </c>
      <c r="E180" s="163">
        <f>E181+E183</f>
        <v>0</v>
      </c>
      <c r="F180" s="164">
        <f>F181+F183</f>
        <v>0</v>
      </c>
      <c r="G180" s="4"/>
      <c r="H180" s="5" t="str">
        <f>IF(D180=SUM(D181,D183),"OK","ΣΦΑΛΜΑ")</f>
        <v>OK</v>
      </c>
      <c r="I180" s="5" t="str">
        <f>IF(E180=SUM(E181,E183),"OK","ΣΦΑΛΜΑ")</f>
        <v>OK</v>
      </c>
      <c r="J180" s="5" t="str">
        <f>IF(F180=SUM(F181,F183),"OK","ΣΦΑΛΜΑ")</f>
        <v>OK</v>
      </c>
      <c r="K180" s="34" t="s">
        <v>244</v>
      </c>
      <c r="L180" s="4"/>
    </row>
    <row r="181" spans="1:12" ht="15">
      <c r="A181" s="29"/>
      <c r="B181" s="157" t="s">
        <v>245</v>
      </c>
      <c r="C181" s="151" t="s">
        <v>246</v>
      </c>
      <c r="D181" s="152"/>
      <c r="E181" s="152"/>
      <c r="F181" s="153"/>
      <c r="G181" s="4"/>
      <c r="H181" s="5" t="str">
        <f>IF(D181&gt;=D182,"OK","ΣΦΑΛΜΑ")</f>
        <v>OK</v>
      </c>
      <c r="I181" s="5" t="str">
        <f>IF(E181&gt;=E182,"OK","ΣΦΑΛΜΑ")</f>
        <v>OK</v>
      </c>
      <c r="J181" s="5" t="str">
        <f>IF(F181&gt;=F182,"OK","ΣΦΑΛΜΑ")</f>
        <v>OK</v>
      </c>
      <c r="K181" s="34" t="s">
        <v>247</v>
      </c>
      <c r="L181" s="4"/>
    </row>
    <row r="182" spans="1:12" ht="25.5">
      <c r="A182" s="29"/>
      <c r="B182" s="157" t="s">
        <v>248</v>
      </c>
      <c r="C182" s="166" t="s">
        <v>249</v>
      </c>
      <c r="D182" s="167"/>
      <c r="E182" s="167"/>
      <c r="F182" s="168"/>
      <c r="G182" s="4"/>
      <c r="H182" s="5"/>
      <c r="I182" s="5"/>
      <c r="J182" s="5"/>
      <c r="K182" s="6"/>
      <c r="L182" s="4"/>
    </row>
    <row r="183" spans="1:12" ht="15">
      <c r="A183" s="35"/>
      <c r="B183" s="157" t="s">
        <v>250</v>
      </c>
      <c r="C183" s="151" t="s">
        <v>251</v>
      </c>
      <c r="D183" s="152"/>
      <c r="E183" s="152"/>
      <c r="F183" s="153"/>
      <c r="G183" s="4"/>
      <c r="H183" s="5" t="str">
        <f>IF(D183&gt;=D184,"OK","ΣΦΑΛΜΑ")</f>
        <v>OK</v>
      </c>
      <c r="I183" s="5" t="str">
        <f>IF(E183&gt;=E184,"OK","ΣΦΑΛΜΑ")</f>
        <v>OK</v>
      </c>
      <c r="J183" s="5" t="str">
        <f>IF(F183&gt;=F184,"OK","ΣΦΑΛΜΑ")</f>
        <v>OK</v>
      </c>
      <c r="K183" s="34" t="s">
        <v>252</v>
      </c>
      <c r="L183" s="4"/>
    </row>
    <row r="184" spans="1:12" ht="25.5">
      <c r="A184" s="35"/>
      <c r="B184" s="169" t="s">
        <v>253</v>
      </c>
      <c r="C184" s="166" t="s">
        <v>249</v>
      </c>
      <c r="D184" s="170"/>
      <c r="E184" s="170"/>
      <c r="F184" s="171"/>
      <c r="G184" s="4"/>
      <c r="H184" s="5"/>
      <c r="I184" s="5"/>
      <c r="J184" s="5"/>
      <c r="K184" s="34"/>
      <c r="L184" s="4"/>
    </row>
    <row r="185" spans="1:12" ht="25.5">
      <c r="A185" s="35"/>
      <c r="B185" s="145">
        <v>6</v>
      </c>
      <c r="C185" s="146" t="s">
        <v>337</v>
      </c>
      <c r="D185" s="147">
        <f>D186+D187</f>
        <v>0</v>
      </c>
      <c r="E185" s="147">
        <f>E186+E187</f>
        <v>0</v>
      </c>
      <c r="F185" s="156">
        <f>F186+F187</f>
        <v>0</v>
      </c>
      <c r="G185" s="4"/>
      <c r="H185" s="5" t="str">
        <f>IF(D185=SUM(D186:D187),"OK","ΣΦΑΛΜΑ")</f>
        <v>OK</v>
      </c>
      <c r="I185" s="5" t="str">
        <f>IF(E185=SUM(E186:E187),"OK","ΣΦΑΛΜΑ")</f>
        <v>OK</v>
      </c>
      <c r="J185" s="5" t="str">
        <f>IF(F185=SUM(F186:F187),"OK","ΣΦΑΛΜΑ")</f>
        <v>OK</v>
      </c>
      <c r="K185" s="34" t="s">
        <v>382</v>
      </c>
      <c r="L185" s="4"/>
    </row>
    <row r="186" spans="1:12" ht="15">
      <c r="A186" s="35"/>
      <c r="B186" s="150" t="s">
        <v>343</v>
      </c>
      <c r="C186" s="151" t="s">
        <v>218</v>
      </c>
      <c r="D186" s="170"/>
      <c r="E186" s="170"/>
      <c r="F186" s="171"/>
      <c r="G186" s="4"/>
      <c r="H186" s="5"/>
      <c r="I186" s="5"/>
      <c r="J186" s="5"/>
      <c r="K186" s="34"/>
      <c r="L186" s="4"/>
    </row>
    <row r="187" spans="1:12" ht="15.75" thickBot="1">
      <c r="A187" s="29"/>
      <c r="B187" s="150" t="s">
        <v>344</v>
      </c>
      <c r="C187" s="151" t="s">
        <v>220</v>
      </c>
      <c r="D187" s="172"/>
      <c r="E187" s="172"/>
      <c r="F187" s="173"/>
      <c r="G187" s="4"/>
      <c r="H187" s="5"/>
      <c r="I187" s="5"/>
      <c r="J187" s="5"/>
      <c r="K187" s="6"/>
      <c r="L187" s="4"/>
    </row>
    <row r="188" spans="1:12" ht="15.75" thickTop="1">
      <c r="A188" s="29"/>
      <c r="B188" s="2"/>
      <c r="C188" s="2"/>
      <c r="D188" s="2"/>
      <c r="E188" s="2"/>
      <c r="F188" s="2"/>
      <c r="G188" s="4"/>
      <c r="H188" s="5"/>
      <c r="I188" s="5"/>
      <c r="J188" s="5"/>
      <c r="K188" s="6"/>
      <c r="L188" s="4"/>
    </row>
    <row r="189" spans="1:12" ht="15">
      <c r="A189" s="29"/>
      <c r="B189" s="174"/>
      <c r="C189" s="175"/>
      <c r="D189" s="176"/>
      <c r="E189" s="177"/>
      <c r="F189" s="177"/>
      <c r="G189" s="4"/>
      <c r="H189" s="5"/>
      <c r="I189" s="5"/>
      <c r="J189" s="5"/>
      <c r="K189" s="6"/>
      <c r="L189" s="4"/>
    </row>
    <row r="190" spans="1:12" ht="15">
      <c r="A190" s="29"/>
      <c r="B190" s="178" t="s">
        <v>254</v>
      </c>
      <c r="C190" s="179" t="s">
        <v>254</v>
      </c>
      <c r="D190" s="176"/>
      <c r="E190" s="249" t="s">
        <v>254</v>
      </c>
      <c r="F190" s="249"/>
      <c r="G190" s="4"/>
      <c r="H190" s="5"/>
      <c r="I190" s="5"/>
      <c r="J190" s="5"/>
      <c r="K190" s="6"/>
      <c r="L190" s="4"/>
    </row>
    <row r="191" spans="1:12" ht="15">
      <c r="A191" s="29"/>
      <c r="B191" s="180"/>
      <c r="C191" s="180"/>
      <c r="D191" s="176"/>
      <c r="E191" s="250"/>
      <c r="F191" s="250"/>
      <c r="G191" s="4"/>
      <c r="H191" s="5"/>
      <c r="I191" s="5"/>
      <c r="J191" s="5"/>
      <c r="K191" s="6"/>
      <c r="L191" s="4"/>
    </row>
    <row r="192" spans="1:12" ht="15">
      <c r="A192" s="29"/>
      <c r="B192" s="181"/>
      <c r="C192" s="181"/>
      <c r="D192" s="182"/>
      <c r="E192" s="251"/>
      <c r="F192" s="251"/>
      <c r="G192" s="4"/>
      <c r="H192" s="5"/>
      <c r="I192" s="5"/>
      <c r="J192" s="5"/>
      <c r="K192" s="6"/>
      <c r="L192" s="4"/>
    </row>
    <row r="193" spans="1:12" ht="15">
      <c r="A193" s="29"/>
      <c r="B193" s="181" t="s">
        <v>255</v>
      </c>
      <c r="C193" s="181" t="s">
        <v>256</v>
      </c>
      <c r="D193" s="182"/>
      <c r="E193" s="243" t="s">
        <v>257</v>
      </c>
      <c r="F193" s="243"/>
      <c r="G193" s="4"/>
      <c r="H193" s="5"/>
      <c r="I193" s="5"/>
      <c r="J193" s="5"/>
      <c r="K193" s="6"/>
      <c r="L193" s="4"/>
    </row>
    <row r="194" spans="1:12" ht="15">
      <c r="A194" s="1"/>
      <c r="B194" s="183"/>
      <c r="C194" s="184"/>
      <c r="D194" s="182"/>
      <c r="E194" s="244"/>
      <c r="F194" s="244"/>
      <c r="G194" s="4"/>
      <c r="H194" s="5"/>
      <c r="I194" s="5"/>
      <c r="J194" s="5"/>
      <c r="K194" s="6"/>
      <c r="L194" s="4"/>
    </row>
    <row r="195" spans="1:12" ht="15">
      <c r="A195" s="149"/>
      <c r="B195" s="185"/>
      <c r="C195" s="186"/>
      <c r="D195" s="182"/>
      <c r="E195" s="187"/>
      <c r="F195" s="187"/>
      <c r="G195" s="4"/>
      <c r="H195" s="5"/>
      <c r="I195" s="5"/>
      <c r="J195" s="5"/>
      <c r="K195" s="6"/>
      <c r="L195" s="4"/>
    </row>
    <row r="196" spans="1:12" ht="15">
      <c r="A196" s="149"/>
      <c r="B196" s="185"/>
      <c r="C196" s="186"/>
      <c r="D196" s="182"/>
      <c r="E196" s="187"/>
      <c r="F196" s="187"/>
      <c r="G196" s="4"/>
      <c r="H196" s="5"/>
      <c r="I196" s="5"/>
      <c r="J196" s="5"/>
      <c r="K196" s="6"/>
      <c r="L196" s="4"/>
    </row>
    <row r="197" spans="1:12" ht="15.75">
      <c r="A197" s="149"/>
      <c r="B197" s="19" t="s">
        <v>342</v>
      </c>
      <c r="C197" s="188"/>
      <c r="D197" s="189"/>
      <c r="E197" s="190"/>
      <c r="F197" s="190"/>
      <c r="G197" s="4"/>
      <c r="H197" s="5"/>
      <c r="I197" s="5"/>
      <c r="J197" s="5"/>
      <c r="K197" s="6"/>
      <c r="L197" s="4"/>
    </row>
    <row r="198" spans="1:12" ht="15.75" thickBot="1">
      <c r="A198" s="149"/>
      <c r="B198" s="191" t="s">
        <v>258</v>
      </c>
      <c r="C198" s="189"/>
      <c r="D198" s="189"/>
      <c r="E198" s="190"/>
      <c r="F198" s="190"/>
      <c r="G198" s="4"/>
      <c r="H198" s="5"/>
      <c r="I198" s="5"/>
      <c r="J198" s="5"/>
      <c r="K198" s="6"/>
      <c r="L198" s="4"/>
    </row>
    <row r="199" spans="1:12" ht="26.25" thickTop="1">
      <c r="A199" s="149"/>
      <c r="B199" s="245"/>
      <c r="C199" s="247" t="s">
        <v>14</v>
      </c>
      <c r="D199" s="23" t="s">
        <v>15</v>
      </c>
      <c r="E199" s="24" t="s">
        <v>16</v>
      </c>
      <c r="F199" s="25" t="s">
        <v>17</v>
      </c>
      <c r="G199" s="4"/>
      <c r="H199" s="5"/>
      <c r="I199" s="5"/>
      <c r="J199" s="5"/>
      <c r="K199" s="6"/>
      <c r="L199" s="4"/>
    </row>
    <row r="200" spans="1:12" ht="39" thickBot="1">
      <c r="A200" s="149"/>
      <c r="B200" s="246"/>
      <c r="C200" s="248"/>
      <c r="D200" s="26" t="s">
        <v>18</v>
      </c>
      <c r="E200" s="27"/>
      <c r="F200" s="28" t="s">
        <v>259</v>
      </c>
      <c r="G200" s="4"/>
      <c r="H200" s="5"/>
      <c r="I200" s="5"/>
      <c r="J200" s="5"/>
      <c r="K200" s="6"/>
      <c r="L200" s="4"/>
    </row>
    <row r="201" spans="1:12" ht="15.75" thickTop="1">
      <c r="A201" s="149"/>
      <c r="B201" s="192" t="s">
        <v>260</v>
      </c>
      <c r="C201" s="193" t="s">
        <v>261</v>
      </c>
      <c r="D201" s="194">
        <f>SUM(D202:D206)</f>
        <v>0</v>
      </c>
      <c r="E201" s="194">
        <f>SUM(E202:E206)</f>
        <v>0</v>
      </c>
      <c r="F201" s="195">
        <f>SUM(F202:F206)</f>
        <v>0</v>
      </c>
      <c r="G201" s="4"/>
      <c r="H201" s="5"/>
      <c r="I201" s="5"/>
      <c r="J201" s="5"/>
      <c r="K201" s="6"/>
      <c r="L201" s="4"/>
    </row>
    <row r="202" spans="1:12" ht="15">
      <c r="A202" s="149"/>
      <c r="B202" s="196" t="s">
        <v>262</v>
      </c>
      <c r="C202" s="197" t="s">
        <v>263</v>
      </c>
      <c r="D202" s="198"/>
      <c r="E202" s="199"/>
      <c r="F202" s="200"/>
      <c r="G202" s="4"/>
      <c r="H202" s="5"/>
      <c r="I202" s="5"/>
      <c r="J202" s="5"/>
      <c r="K202" s="6"/>
      <c r="L202" s="4"/>
    </row>
    <row r="203" spans="1:12" ht="15">
      <c r="A203" s="149"/>
      <c r="B203" s="196" t="s">
        <v>264</v>
      </c>
      <c r="C203" s="197" t="s">
        <v>265</v>
      </c>
      <c r="D203" s="198">
        <f>D19</f>
        <v>0</v>
      </c>
      <c r="E203" s="198">
        <f>E19</f>
        <v>0</v>
      </c>
      <c r="F203" s="200">
        <f>F19</f>
        <v>0</v>
      </c>
      <c r="G203" s="4"/>
      <c r="H203" s="5"/>
      <c r="I203" s="5"/>
      <c r="J203" s="5"/>
      <c r="K203" s="6"/>
      <c r="L203" s="4"/>
    </row>
    <row r="204" spans="1:12" ht="15">
      <c r="A204" s="1"/>
      <c r="B204" s="196" t="s">
        <v>266</v>
      </c>
      <c r="C204" s="197" t="s">
        <v>267</v>
      </c>
      <c r="D204" s="198">
        <f>D31+D42+D48+D53</f>
        <v>0</v>
      </c>
      <c r="E204" s="198">
        <f>E31+E42+E48+E53</f>
        <v>0</v>
      </c>
      <c r="F204" s="200">
        <f>F31+F42+F48+F53</f>
        <v>0</v>
      </c>
      <c r="G204" s="4"/>
      <c r="H204" s="5"/>
      <c r="I204" s="5"/>
      <c r="J204" s="5"/>
      <c r="K204" s="6"/>
      <c r="L204" s="4"/>
    </row>
    <row r="205" spans="1:12" ht="15">
      <c r="A205" s="201"/>
      <c r="B205" s="196" t="s">
        <v>268</v>
      </c>
      <c r="C205" s="197" t="s">
        <v>269</v>
      </c>
      <c r="D205" s="198">
        <f>D43+D49+D54</f>
        <v>0</v>
      </c>
      <c r="E205" s="198">
        <f>E43+E49+E54</f>
        <v>0</v>
      </c>
      <c r="F205" s="200">
        <f>F43+F49+F54</f>
        <v>0</v>
      </c>
      <c r="G205" s="4"/>
      <c r="H205" s="5"/>
      <c r="I205" s="5"/>
      <c r="J205" s="5"/>
      <c r="K205" s="6"/>
      <c r="L205" s="4"/>
    </row>
    <row r="206" spans="1:12" ht="15">
      <c r="A206" s="201"/>
      <c r="B206" s="196" t="s">
        <v>270</v>
      </c>
      <c r="C206" s="197" t="s">
        <v>271</v>
      </c>
      <c r="D206" s="198">
        <f>(D16-D19-D31)+(D38-D42-D43-D48-D49-D53-D54)+D65+(D69-D70)+D73</f>
        <v>0</v>
      </c>
      <c r="E206" s="198">
        <f>(E16-E19-E31)+(E38-E42-E43-E48-E49-E53-E54)+E65+(E69-E70)+E73</f>
        <v>0</v>
      </c>
      <c r="F206" s="200">
        <f>(F16-F19-F31)+(F38-F42-F43-F48-F49-F53-F54)+F65+(F69-F70)+F73</f>
        <v>0</v>
      </c>
      <c r="G206" s="4"/>
      <c r="H206" s="5"/>
      <c r="I206" s="5"/>
      <c r="J206" s="5"/>
      <c r="K206" s="6"/>
      <c r="L206" s="4"/>
    </row>
    <row r="207" spans="1:12" ht="15">
      <c r="A207" s="29"/>
      <c r="B207" s="202" t="s">
        <v>272</v>
      </c>
      <c r="C207" s="203" t="s">
        <v>273</v>
      </c>
      <c r="D207" s="204">
        <f>SUM(D208:D212)</f>
        <v>0</v>
      </c>
      <c r="E207" s="204">
        <f>SUM(E208:E212)</f>
        <v>0</v>
      </c>
      <c r="F207" s="205">
        <f>SUM(F208:F212)</f>
        <v>0</v>
      </c>
      <c r="G207" s="4"/>
      <c r="H207" s="5"/>
      <c r="I207" s="5"/>
      <c r="J207" s="5"/>
      <c r="K207" s="6"/>
      <c r="L207" s="4"/>
    </row>
    <row r="208" spans="1:12" ht="15">
      <c r="A208" s="29"/>
      <c r="B208" s="196" t="s">
        <v>274</v>
      </c>
      <c r="C208" s="197" t="s">
        <v>275</v>
      </c>
      <c r="D208" s="198">
        <f>D89+D150</f>
        <v>0</v>
      </c>
      <c r="E208" s="198">
        <f>E89+E150</f>
        <v>0</v>
      </c>
      <c r="F208" s="200">
        <f>F89+F150</f>
        <v>0</v>
      </c>
      <c r="G208" s="4"/>
      <c r="H208" s="5"/>
      <c r="I208" s="5"/>
      <c r="J208" s="5"/>
      <c r="K208" s="6"/>
      <c r="L208" s="4"/>
    </row>
    <row r="209" spans="1:12" ht="15">
      <c r="A209" s="29"/>
      <c r="B209" s="196" t="s">
        <v>276</v>
      </c>
      <c r="C209" s="197" t="s">
        <v>277</v>
      </c>
      <c r="D209" s="198"/>
      <c r="E209" s="199"/>
      <c r="F209" s="200"/>
      <c r="G209" s="4"/>
      <c r="H209" s="5"/>
      <c r="I209" s="5"/>
      <c r="J209" s="5"/>
      <c r="K209" s="6"/>
      <c r="L209" s="4"/>
    </row>
    <row r="210" spans="1:12" ht="15">
      <c r="A210" s="29"/>
      <c r="B210" s="196" t="s">
        <v>278</v>
      </c>
      <c r="C210" s="197" t="s">
        <v>265</v>
      </c>
      <c r="D210" s="198">
        <f>D112+D113+D114+D118+D119+D120</f>
        <v>0</v>
      </c>
      <c r="E210" s="198">
        <f>E112+E113+E114+E118+E119+E120</f>
        <v>0</v>
      </c>
      <c r="F210" s="200">
        <f>F112+F113+F114+F118+F119+F120</f>
        <v>0</v>
      </c>
      <c r="G210" s="4"/>
      <c r="H210" s="5"/>
      <c r="I210" s="5"/>
      <c r="J210" s="5"/>
      <c r="K210" s="6"/>
      <c r="L210" s="4"/>
    </row>
    <row r="211" spans="1:12" ht="15">
      <c r="A211" s="29"/>
      <c r="B211" s="196" t="s">
        <v>279</v>
      </c>
      <c r="C211" s="197" t="s">
        <v>280</v>
      </c>
      <c r="D211" s="198">
        <f>(D141-D146)</f>
        <v>0</v>
      </c>
      <c r="E211" s="198">
        <f>(E141-E146)</f>
        <v>0</v>
      </c>
      <c r="F211" s="200">
        <f>(F141-F146)</f>
        <v>0</v>
      </c>
      <c r="G211" s="4"/>
      <c r="H211" s="5"/>
      <c r="I211" s="5"/>
      <c r="J211" s="5"/>
      <c r="K211" s="6"/>
      <c r="L211" s="4"/>
    </row>
    <row r="212" spans="1:12" ht="15">
      <c r="A212" s="29"/>
      <c r="B212" s="196" t="s">
        <v>281</v>
      </c>
      <c r="C212" s="206" t="s">
        <v>185</v>
      </c>
      <c r="D212" s="198">
        <f>(D88-D89-SUM(D112:D122))+D146+(D147-D150+D158)</f>
        <v>0</v>
      </c>
      <c r="E212" s="198">
        <f>(E88-E89-SUM(E112:E122))+E146+(E147-E150-E157)</f>
        <v>0</v>
      </c>
      <c r="F212" s="200">
        <f>(F88-F89-SUM(F112:F122))+F146+(F147-F150-F157)</f>
        <v>0</v>
      </c>
      <c r="G212" s="4"/>
      <c r="H212" s="5"/>
      <c r="I212" s="5"/>
      <c r="J212" s="5"/>
      <c r="K212" s="6"/>
      <c r="L212" s="4"/>
    </row>
    <row r="213" spans="1:12" ht="15">
      <c r="A213" s="29"/>
      <c r="B213" s="202" t="s">
        <v>282</v>
      </c>
      <c r="C213" s="207" t="s">
        <v>283</v>
      </c>
      <c r="D213" s="204">
        <f>D201-D207</f>
        <v>0</v>
      </c>
      <c r="E213" s="204">
        <f>E201-E207</f>
        <v>0</v>
      </c>
      <c r="F213" s="205">
        <f>F201-F207</f>
        <v>0</v>
      </c>
      <c r="G213" s="4"/>
      <c r="H213" s="5"/>
      <c r="I213" s="5"/>
      <c r="J213" s="5"/>
      <c r="K213" s="6"/>
      <c r="L213" s="4"/>
    </row>
    <row r="214" spans="1:12" ht="15">
      <c r="A214" s="29"/>
      <c r="B214" s="208" t="s">
        <v>284</v>
      </c>
      <c r="C214" s="207" t="s">
        <v>285</v>
      </c>
      <c r="D214" s="209">
        <f>-D213</f>
        <v>0</v>
      </c>
      <c r="E214" s="209">
        <f>-E213</f>
        <v>0</v>
      </c>
      <c r="F214" s="210">
        <f>-F213</f>
        <v>0</v>
      </c>
      <c r="G214" s="4"/>
      <c r="H214" s="5"/>
      <c r="I214" s="5"/>
      <c r="J214" s="5"/>
      <c r="K214" s="6"/>
      <c r="L214" s="4"/>
    </row>
    <row r="215" spans="1:12" ht="15">
      <c r="A215" s="29"/>
      <c r="B215" s="211" t="s">
        <v>286</v>
      </c>
      <c r="C215" s="206" t="s">
        <v>287</v>
      </c>
      <c r="D215" s="212">
        <f>D165</f>
        <v>0</v>
      </c>
      <c r="E215" s="212">
        <f>-(F165-E165)</f>
        <v>0</v>
      </c>
      <c r="F215" s="213">
        <f>-(F165-D165)</f>
        <v>0</v>
      </c>
      <c r="G215" s="4"/>
      <c r="H215" s="5"/>
      <c r="I215" s="5"/>
      <c r="J215" s="5"/>
      <c r="K215" s="6"/>
      <c r="L215" s="4"/>
    </row>
    <row r="216" spans="1:12" ht="15">
      <c r="A216" s="29"/>
      <c r="B216" s="211" t="s">
        <v>288</v>
      </c>
      <c r="C216" s="206" t="s">
        <v>289</v>
      </c>
      <c r="D216" s="212">
        <f>D217+D218</f>
        <v>0</v>
      </c>
      <c r="E216" s="212">
        <f>E217+E218</f>
        <v>0</v>
      </c>
      <c r="F216" s="213">
        <f>F217+F218</f>
        <v>0</v>
      </c>
      <c r="G216" s="4"/>
      <c r="H216" s="5"/>
      <c r="I216" s="5"/>
      <c r="J216" s="5"/>
      <c r="K216" s="6"/>
      <c r="L216" s="4"/>
    </row>
    <row r="217" spans="1:12" ht="15">
      <c r="A217" s="29"/>
      <c r="B217" s="211" t="s">
        <v>290</v>
      </c>
      <c r="C217" s="206" t="s">
        <v>291</v>
      </c>
      <c r="D217" s="212"/>
      <c r="E217" s="214"/>
      <c r="F217" s="213"/>
      <c r="G217" s="4"/>
      <c r="H217" s="5"/>
      <c r="I217" s="5"/>
      <c r="J217" s="5"/>
      <c r="K217" s="6"/>
      <c r="L217" s="4"/>
    </row>
    <row r="218" spans="1:12" ht="15">
      <c r="A218" s="29"/>
      <c r="B218" s="211" t="s">
        <v>292</v>
      </c>
      <c r="C218" s="206" t="s">
        <v>293</v>
      </c>
      <c r="D218" s="212"/>
      <c r="E218" s="214"/>
      <c r="F218" s="213"/>
      <c r="G218" s="4"/>
      <c r="H218" s="5"/>
      <c r="I218" s="5"/>
      <c r="J218" s="5"/>
      <c r="K218" s="6"/>
      <c r="L218" s="4"/>
    </row>
    <row r="219" spans="1:12" ht="15">
      <c r="A219" s="29"/>
      <c r="B219" s="211" t="s">
        <v>294</v>
      </c>
      <c r="C219" s="206" t="s">
        <v>295</v>
      </c>
      <c r="D219" s="212">
        <f>D220+D221</f>
        <v>0</v>
      </c>
      <c r="E219" s="212">
        <f>E220+E221</f>
        <v>0</v>
      </c>
      <c r="F219" s="213">
        <f>F220+F221</f>
        <v>0</v>
      </c>
      <c r="G219" s="4"/>
      <c r="H219" s="5"/>
      <c r="I219" s="5"/>
      <c r="J219" s="5"/>
      <c r="K219" s="6"/>
      <c r="L219" s="4"/>
    </row>
    <row r="220" spans="1:12" ht="15">
      <c r="A220" s="29"/>
      <c r="B220" s="211" t="s">
        <v>296</v>
      </c>
      <c r="C220" s="206" t="s">
        <v>297</v>
      </c>
      <c r="D220" s="212"/>
      <c r="E220" s="214"/>
      <c r="F220" s="213"/>
      <c r="G220" s="4"/>
      <c r="H220" s="5"/>
      <c r="I220" s="5"/>
      <c r="J220" s="5"/>
      <c r="K220" s="6"/>
      <c r="L220" s="4"/>
    </row>
    <row r="221" spans="1:12" ht="15">
      <c r="A221" s="29"/>
      <c r="B221" s="211" t="s">
        <v>298</v>
      </c>
      <c r="C221" s="206" t="s">
        <v>299</v>
      </c>
      <c r="D221" s="212"/>
      <c r="E221" s="214"/>
      <c r="F221" s="213"/>
      <c r="G221" s="4"/>
      <c r="H221" s="5"/>
      <c r="I221" s="5"/>
      <c r="J221" s="5"/>
      <c r="K221" s="6"/>
      <c r="L221" s="4"/>
    </row>
    <row r="222" spans="1:12" ht="15">
      <c r="A222" s="29"/>
      <c r="B222" s="211" t="s">
        <v>300</v>
      </c>
      <c r="C222" s="206" t="s">
        <v>301</v>
      </c>
      <c r="D222" s="212">
        <f>D223+D224</f>
        <v>0</v>
      </c>
      <c r="E222" s="212">
        <f>E223+E224</f>
        <v>0</v>
      </c>
      <c r="F222" s="213">
        <f>F223+F224</f>
        <v>0</v>
      </c>
      <c r="G222" s="4"/>
      <c r="H222" s="5"/>
      <c r="I222" s="5"/>
      <c r="J222" s="5"/>
      <c r="K222" s="6"/>
      <c r="L222" s="4"/>
    </row>
    <row r="223" spans="1:12" ht="15">
      <c r="A223" s="29"/>
      <c r="B223" s="211" t="s">
        <v>302</v>
      </c>
      <c r="C223" s="206" t="s">
        <v>291</v>
      </c>
      <c r="D223" s="212"/>
      <c r="E223" s="214"/>
      <c r="F223" s="213"/>
      <c r="G223" s="4"/>
      <c r="H223" s="5"/>
      <c r="I223" s="5"/>
      <c r="J223" s="5"/>
      <c r="K223" s="6"/>
      <c r="L223" s="4"/>
    </row>
    <row r="224" spans="1:12" ht="15">
      <c r="A224" s="29"/>
      <c r="B224" s="211" t="s">
        <v>303</v>
      </c>
      <c r="C224" s="206" t="s">
        <v>293</v>
      </c>
      <c r="D224" s="212"/>
      <c r="E224" s="214"/>
      <c r="F224" s="213"/>
      <c r="G224" s="4"/>
      <c r="H224" s="5"/>
      <c r="I224" s="5"/>
      <c r="J224" s="5"/>
      <c r="K224" s="6"/>
      <c r="L224" s="4"/>
    </row>
    <row r="225" spans="1:12" ht="15">
      <c r="A225" s="29"/>
      <c r="B225" s="211" t="s">
        <v>304</v>
      </c>
      <c r="C225" s="206" t="s">
        <v>305</v>
      </c>
      <c r="D225" s="212">
        <f>D226+D227</f>
        <v>0</v>
      </c>
      <c r="E225" s="212">
        <f>E226+E227</f>
        <v>0</v>
      </c>
      <c r="F225" s="213">
        <f>F226+F227</f>
        <v>0</v>
      </c>
      <c r="G225" s="4"/>
      <c r="H225" s="5"/>
      <c r="I225" s="5"/>
      <c r="J225" s="5"/>
      <c r="K225" s="6"/>
      <c r="L225" s="4"/>
    </row>
    <row r="226" spans="1:12" ht="15">
      <c r="A226" s="29"/>
      <c r="B226" s="211" t="s">
        <v>306</v>
      </c>
      <c r="C226" s="206" t="s">
        <v>307</v>
      </c>
      <c r="D226" s="212">
        <f>D70</f>
        <v>0</v>
      </c>
      <c r="E226" s="212">
        <f>E70</f>
        <v>0</v>
      </c>
      <c r="F226" s="213">
        <f>F70</f>
        <v>0</v>
      </c>
      <c r="G226" s="4"/>
      <c r="H226" s="5"/>
      <c r="I226" s="5"/>
      <c r="J226" s="5"/>
      <c r="K226" s="6"/>
      <c r="L226" s="4"/>
    </row>
    <row r="227" spans="1:12" ht="15">
      <c r="A227" s="29"/>
      <c r="B227" s="211" t="s">
        <v>308</v>
      </c>
      <c r="C227" s="206" t="s">
        <v>309</v>
      </c>
      <c r="D227" s="212">
        <f>-(D115+D116+D117+D121+D122)</f>
        <v>0</v>
      </c>
      <c r="E227" s="212">
        <f>-(E115+E116+E117+E121+E122)</f>
        <v>0</v>
      </c>
      <c r="F227" s="213">
        <f>-(F115+F116+F117+F121+F122)</f>
        <v>0</v>
      </c>
      <c r="G227" s="4"/>
      <c r="H227" s="5"/>
      <c r="I227" s="5"/>
      <c r="J227" s="5"/>
      <c r="K227" s="6"/>
      <c r="L227" s="4"/>
    </row>
    <row r="228" spans="1:12" ht="15">
      <c r="A228" s="29"/>
      <c r="B228" s="211" t="s">
        <v>310</v>
      </c>
      <c r="C228" s="215" t="s">
        <v>311</v>
      </c>
      <c r="D228" s="216">
        <f>(D214-D216-D219-D222-D225)-D215</f>
        <v>0</v>
      </c>
      <c r="E228" s="216">
        <f>(E214-E216-E219-E222-E225)-E215</f>
        <v>0</v>
      </c>
      <c r="F228" s="217">
        <f>(F214-F216-F219-F222-F225)-F215</f>
        <v>0</v>
      </c>
      <c r="G228" s="4"/>
      <c r="H228" s="5"/>
      <c r="I228" s="5"/>
      <c r="J228" s="5"/>
      <c r="K228" s="6"/>
      <c r="L228" s="4"/>
    </row>
    <row r="229" spans="1:12" ht="15">
      <c r="A229" s="29"/>
      <c r="B229" s="211" t="s">
        <v>312</v>
      </c>
      <c r="C229" s="218" t="s">
        <v>313</v>
      </c>
      <c r="D229" s="219"/>
      <c r="E229" s="220"/>
      <c r="F229" s="221"/>
      <c r="G229" s="4"/>
      <c r="H229" s="5"/>
      <c r="I229" s="5"/>
      <c r="J229" s="5"/>
      <c r="K229" s="6"/>
      <c r="L229" s="4"/>
    </row>
    <row r="230" spans="1:12" ht="15">
      <c r="A230" s="29"/>
      <c r="B230" s="211" t="s">
        <v>314</v>
      </c>
      <c r="C230" s="218" t="s">
        <v>315</v>
      </c>
      <c r="D230" s="219"/>
      <c r="E230" s="220"/>
      <c r="F230" s="221"/>
      <c r="G230" s="4"/>
      <c r="H230" s="5"/>
      <c r="I230" s="5"/>
      <c r="J230" s="5"/>
      <c r="K230" s="6"/>
      <c r="L230" s="4"/>
    </row>
    <row r="231" spans="1:12" ht="15">
      <c r="A231" s="29"/>
      <c r="B231" s="211" t="s">
        <v>316</v>
      </c>
      <c r="C231" s="218" t="s">
        <v>317</v>
      </c>
      <c r="D231" s="219"/>
      <c r="E231" s="220">
        <f>E165-F165-E160+E83</f>
        <v>0</v>
      </c>
      <c r="F231" s="221">
        <f>D165-F165-F160+F83</f>
        <v>0</v>
      </c>
      <c r="G231" s="4"/>
      <c r="H231" s="5"/>
      <c r="I231" s="5"/>
      <c r="J231" s="5"/>
      <c r="K231" s="6"/>
      <c r="L231" s="4"/>
    </row>
    <row r="232" spans="1:12" ht="15">
      <c r="A232" s="29"/>
      <c r="B232" s="211" t="s">
        <v>318</v>
      </c>
      <c r="C232" s="218" t="s">
        <v>289</v>
      </c>
      <c r="D232" s="219"/>
      <c r="E232" s="220">
        <f>E170+E171-F170-F171</f>
        <v>0</v>
      </c>
      <c r="F232" s="221">
        <f>D170+D171-F170-F171</f>
        <v>0</v>
      </c>
      <c r="G232" s="4"/>
      <c r="H232" s="5"/>
      <c r="I232" s="5"/>
      <c r="J232" s="5"/>
      <c r="K232" s="6"/>
      <c r="L232" s="4"/>
    </row>
    <row r="233" spans="1:12" ht="15">
      <c r="A233" s="29"/>
      <c r="B233" s="211" t="s">
        <v>319</v>
      </c>
      <c r="C233" s="218" t="s">
        <v>320</v>
      </c>
      <c r="D233" s="219"/>
      <c r="E233" s="220">
        <f>E173-F173</f>
        <v>0</v>
      </c>
      <c r="F233" s="221">
        <f>D173-F173</f>
        <v>0</v>
      </c>
      <c r="G233" s="4"/>
      <c r="H233" s="5"/>
      <c r="I233" s="5"/>
      <c r="J233" s="5"/>
      <c r="K233" s="6"/>
      <c r="L233" s="4"/>
    </row>
    <row r="234" spans="1:12" ht="15">
      <c r="A234" s="29"/>
      <c r="B234" s="211" t="s">
        <v>321</v>
      </c>
      <c r="C234" s="218" t="s">
        <v>301</v>
      </c>
      <c r="D234" s="219"/>
      <c r="E234" s="220">
        <f>E172-F172+E146</f>
        <v>0</v>
      </c>
      <c r="F234" s="221">
        <f>D172-F172+F146</f>
        <v>0</v>
      </c>
      <c r="G234" s="4"/>
      <c r="H234" s="5"/>
      <c r="I234" s="5"/>
      <c r="J234" s="5"/>
      <c r="K234" s="6"/>
      <c r="L234" s="4"/>
    </row>
    <row r="235" spans="1:12" ht="15.75" thickBot="1">
      <c r="A235" s="29"/>
      <c r="B235" s="222" t="s">
        <v>322</v>
      </c>
      <c r="C235" s="223" t="s">
        <v>323</v>
      </c>
      <c r="D235" s="224"/>
      <c r="E235" s="225">
        <f>E174-F174+E70-E115-E116-E117-E121-E122</f>
        <v>0</v>
      </c>
      <c r="F235" s="226">
        <f>D174-F174+F70-F115-F116-F117-F121-F122</f>
        <v>0</v>
      </c>
      <c r="G235" s="4"/>
      <c r="H235" s="5"/>
      <c r="I235" s="5"/>
      <c r="J235" s="5"/>
      <c r="K235" s="6"/>
      <c r="L235" s="4"/>
    </row>
    <row r="236" spans="1:12" ht="15.75" thickTop="1">
      <c r="A236" s="29"/>
      <c r="B236" s="227" t="s">
        <v>324</v>
      </c>
      <c r="C236" s="218" t="s">
        <v>317</v>
      </c>
      <c r="D236" s="228"/>
      <c r="E236" s="229">
        <f>E165-F165-E215</f>
        <v>0</v>
      </c>
      <c r="F236" s="230">
        <f>D165-F165-F215</f>
        <v>0</v>
      </c>
      <c r="G236" s="4"/>
      <c r="H236" s="5"/>
      <c r="I236" s="5"/>
      <c r="J236" s="5"/>
      <c r="K236" s="6"/>
      <c r="L236" s="4"/>
    </row>
    <row r="237" spans="1:12" ht="15">
      <c r="A237" s="29"/>
      <c r="B237" s="227" t="s">
        <v>325</v>
      </c>
      <c r="C237" s="218" t="s">
        <v>289</v>
      </c>
      <c r="D237" s="228"/>
      <c r="E237" s="229">
        <f>E170+E171-F170-F171-E216</f>
        <v>0</v>
      </c>
      <c r="F237" s="230">
        <f>D170+D171-F170-F171-F216</f>
        <v>0</v>
      </c>
      <c r="G237" s="4"/>
      <c r="H237" s="5"/>
      <c r="I237" s="5"/>
      <c r="J237" s="5"/>
      <c r="K237" s="6"/>
      <c r="L237" s="4"/>
    </row>
    <row r="238" spans="1:12" ht="15">
      <c r="A238" s="29"/>
      <c r="B238" s="227" t="s">
        <v>326</v>
      </c>
      <c r="C238" s="218" t="s">
        <v>320</v>
      </c>
      <c r="D238" s="228"/>
      <c r="E238" s="229">
        <f>E173-F173-E219</f>
        <v>0</v>
      </c>
      <c r="F238" s="230">
        <f>D173-F173-F219</f>
        <v>0</v>
      </c>
      <c r="G238" s="4"/>
      <c r="H238" s="5"/>
      <c r="I238" s="5"/>
      <c r="J238" s="5"/>
      <c r="K238" s="6"/>
      <c r="L238" s="4"/>
    </row>
    <row r="239" spans="1:12" ht="15">
      <c r="A239" s="29"/>
      <c r="B239" s="227" t="s">
        <v>327</v>
      </c>
      <c r="C239" s="218" t="s">
        <v>301</v>
      </c>
      <c r="D239" s="228"/>
      <c r="E239" s="229">
        <f>E172-F172-E222</f>
        <v>0</v>
      </c>
      <c r="F239" s="230">
        <f>D172-F172-F222</f>
        <v>0</v>
      </c>
      <c r="G239" s="4"/>
      <c r="H239" s="5"/>
      <c r="I239" s="5"/>
      <c r="J239" s="5"/>
      <c r="K239" s="6"/>
      <c r="L239" s="4"/>
    </row>
    <row r="240" spans="1:12" ht="15.75" thickBot="1">
      <c r="A240" s="29"/>
      <c r="B240" s="222" t="s">
        <v>328</v>
      </c>
      <c r="C240" s="223" t="s">
        <v>323</v>
      </c>
      <c r="D240" s="224"/>
      <c r="E240" s="225">
        <f>E174-F174+E225</f>
        <v>0</v>
      </c>
      <c r="F240" s="226">
        <f>D174-F174+F225</f>
        <v>0</v>
      </c>
      <c r="G240" s="4"/>
      <c r="H240" s="5"/>
      <c r="I240" s="5"/>
      <c r="J240" s="5"/>
      <c r="K240" s="6"/>
      <c r="L240" s="4"/>
    </row>
    <row r="241" spans="1:12" ht="15.75" thickTop="1">
      <c r="A241" s="29"/>
      <c r="B241" s="211" t="s">
        <v>329</v>
      </c>
      <c r="C241" s="218" t="s">
        <v>330</v>
      </c>
      <c r="D241" s="219">
        <f>D218+D221+D224+D226</f>
        <v>0</v>
      </c>
      <c r="E241" s="219">
        <f>E218+E221+E224+E226</f>
        <v>0</v>
      </c>
      <c r="F241" s="231">
        <f>F218+F221+F224+F226</f>
        <v>0</v>
      </c>
      <c r="G241" s="4"/>
      <c r="H241" s="5"/>
      <c r="I241" s="5"/>
      <c r="J241" s="5"/>
      <c r="K241" s="6"/>
      <c r="L241" s="4"/>
    </row>
    <row r="242" spans="1:12" ht="15">
      <c r="A242" s="29"/>
      <c r="B242" s="211" t="s">
        <v>331</v>
      </c>
      <c r="C242" s="218" t="s">
        <v>332</v>
      </c>
      <c r="D242" s="219">
        <f>(D241+D201)-D83</f>
        <v>0</v>
      </c>
      <c r="E242" s="219">
        <f>(E241+E201)-E83</f>
        <v>0</v>
      </c>
      <c r="F242" s="231">
        <f>(F241+F201)-F83</f>
        <v>0</v>
      </c>
      <c r="G242" s="4"/>
      <c r="H242" s="5"/>
      <c r="I242" s="5"/>
      <c r="J242" s="5"/>
      <c r="K242" s="6"/>
      <c r="L242" s="4"/>
    </row>
    <row r="243" spans="1:12" ht="15">
      <c r="A243" s="29"/>
      <c r="B243" s="211" t="s">
        <v>333</v>
      </c>
      <c r="C243" s="218" t="s">
        <v>334</v>
      </c>
      <c r="D243" s="219">
        <f>-(D217+D220+D223+D227)</f>
        <v>0</v>
      </c>
      <c r="E243" s="219">
        <f>-(E217+E220+E223+E227)</f>
        <v>0</v>
      </c>
      <c r="F243" s="231">
        <f>-(F217+F220+F223+F227)</f>
        <v>0</v>
      </c>
      <c r="G243" s="4"/>
      <c r="H243" s="5"/>
      <c r="I243" s="5"/>
      <c r="J243" s="5"/>
      <c r="K243" s="6"/>
      <c r="L243" s="4"/>
    </row>
    <row r="244" spans="1:12" ht="15.75" thickBot="1">
      <c r="A244" s="29"/>
      <c r="B244" s="222" t="s">
        <v>335</v>
      </c>
      <c r="C244" s="223" t="s">
        <v>336</v>
      </c>
      <c r="D244" s="224">
        <f>(D243+D207)-D159</f>
        <v>0</v>
      </c>
      <c r="E244" s="224">
        <f>(E243+E207)-E160</f>
        <v>0</v>
      </c>
      <c r="F244" s="232">
        <f>(F243+F207)-F160</f>
        <v>0</v>
      </c>
      <c r="G244" s="4"/>
      <c r="H244" s="5"/>
      <c r="I244" s="5"/>
      <c r="J244" s="5"/>
      <c r="K244" s="6"/>
      <c r="L244" s="4"/>
    </row>
    <row r="245" ht="15.75" thickTop="1"/>
  </sheetData>
  <sheetProtection password="CF29" sheet="1"/>
  <mergeCells count="12">
    <mergeCell ref="E190:F190"/>
    <mergeCell ref="E191:F191"/>
    <mergeCell ref="E192:F192"/>
    <mergeCell ref="C2:F2"/>
    <mergeCell ref="B14:B15"/>
    <mergeCell ref="C14:C15"/>
    <mergeCell ref="B86:B87"/>
    <mergeCell ref="C86:C87"/>
    <mergeCell ref="E193:F193"/>
    <mergeCell ref="E194:F194"/>
    <mergeCell ref="B199:B200"/>
    <mergeCell ref="C199:C2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e.tsamilis</dc:creator>
  <cp:keywords/>
  <dc:description/>
  <cp:lastModifiedBy>George Famelis</cp:lastModifiedBy>
  <dcterms:created xsi:type="dcterms:W3CDTF">2014-03-14T06:06:57Z</dcterms:created>
  <dcterms:modified xsi:type="dcterms:W3CDTF">2014-03-28T13:36:59Z</dcterms:modified>
  <cp:category/>
  <cp:version/>
  <cp:contentType/>
  <cp:contentStatus/>
</cp:coreProperties>
</file>